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Team-Share\Commercialization\Interbake\2026\Planning and Workbooks\Anne\ESC\"/>
    </mc:Choice>
  </mc:AlternateContent>
  <xr:revisionPtr revIDLastSave="0" documentId="13_ncr:1_{644D81E7-AC1A-437B-9452-67F0E4D493EC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Instructions" sheetId="3" r:id="rId1"/>
    <sheet name="Orders" sheetId="2" r:id="rId2"/>
    <sheet name="Totals" sheetId="4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2" l="1"/>
  <c r="F5" i="2"/>
  <c r="K5" i="2"/>
  <c r="D5" i="2"/>
  <c r="K8" i="2"/>
  <c r="J8" i="2"/>
  <c r="I8" i="2"/>
  <c r="H8" i="2"/>
  <c r="G8" i="2"/>
  <c r="F8" i="2"/>
  <c r="E8" i="2"/>
  <c r="D8" i="2"/>
  <c r="F23" i="2" l="1"/>
  <c r="E23" i="2"/>
  <c r="C23" i="2"/>
  <c r="G23" i="2" l="1"/>
  <c r="H23" i="2"/>
  <c r="D23" i="2"/>
  <c r="I23" i="2"/>
  <c r="J16" i="2"/>
  <c r="G10" i="2"/>
  <c r="L8" i="2"/>
  <c r="C9" i="2" s="1"/>
  <c r="K16" i="2"/>
  <c r="C10" i="2"/>
  <c r="E16" i="2"/>
  <c r="G16" i="2"/>
  <c r="D16" i="2"/>
  <c r="F16" i="2"/>
  <c r="J23" i="2"/>
  <c r="H16" i="2"/>
  <c r="K23" i="2"/>
  <c r="I16" i="2"/>
  <c r="C16" i="2"/>
  <c r="F9" i="2" l="1"/>
  <c r="E9" i="2"/>
  <c r="K9" i="2"/>
  <c r="H9" i="2"/>
  <c r="I9" i="2"/>
  <c r="L16" i="2"/>
  <c r="I17" i="2" s="1"/>
  <c r="I29" i="2" s="1"/>
  <c r="D9" i="2"/>
  <c r="L23" i="2"/>
  <c r="J9" i="2"/>
  <c r="G9" i="2"/>
  <c r="K13" i="2"/>
  <c r="K20" i="2"/>
  <c r="K17" i="2" l="1"/>
  <c r="K29" i="2" s="1"/>
  <c r="F17" i="2"/>
  <c r="F29" i="2" s="1"/>
  <c r="E17" i="2"/>
  <c r="E29" i="2" s="1"/>
  <c r="G17" i="2"/>
  <c r="G29" i="2" s="1"/>
  <c r="D17" i="2"/>
  <c r="D29" i="2" s="1"/>
  <c r="C17" i="2"/>
  <c r="C29" i="2" s="1"/>
  <c r="C24" i="2"/>
  <c r="J24" i="2"/>
  <c r="K24" i="2"/>
  <c r="I24" i="2"/>
  <c r="H24" i="2"/>
  <c r="G24" i="2"/>
  <c r="F24" i="2"/>
  <c r="D24" i="2"/>
  <c r="E24" i="2"/>
  <c r="J17" i="2"/>
  <c r="J29" i="2" s="1"/>
  <c r="H17" i="2"/>
  <c r="H29" i="2" s="1"/>
  <c r="L29" i="2" l="1"/>
  <c r="I30" i="2" s="1"/>
  <c r="F30" i="2" l="1"/>
  <c r="K30" i="2"/>
  <c r="H30" i="2"/>
  <c r="G30" i="2"/>
  <c r="C30" i="2"/>
  <c r="E30" i="2"/>
  <c r="J30" i="2"/>
  <c r="D30" i="2"/>
</calcChain>
</file>

<file path=xl/sharedStrings.xml><?xml version="1.0" encoding="utf-8"?>
<sst xmlns="http://schemas.openxmlformats.org/spreadsheetml/2006/main" count="633" uniqueCount="84">
  <si>
    <t>ServiceUnitDesc</t>
  </si>
  <si>
    <t>TroopDesc</t>
  </si>
  <si>
    <t>GirlSell</t>
  </si>
  <si>
    <t>AllpkgQty</t>
  </si>
  <si>
    <t>Total</t>
  </si>
  <si>
    <t>ADV</t>
  </si>
  <si>
    <t>TY</t>
  </si>
  <si>
    <t>LEM</t>
  </si>
  <si>
    <t>TRE</t>
  </si>
  <si>
    <t>TM</t>
  </si>
  <si>
    <t>PBP</t>
  </si>
  <si>
    <t>CD</t>
  </si>
  <si>
    <t>PBS</t>
  </si>
  <si>
    <t>GFC</t>
  </si>
  <si>
    <t>GFCCC</t>
  </si>
  <si>
    <t>CDL</t>
  </si>
  <si>
    <t>Service Unit</t>
  </si>
  <si>
    <t>Girls Selling</t>
  </si>
  <si>
    <t>TROOP</t>
  </si>
  <si>
    <t>2025 Total Packages including Cookie Share and Direct ship</t>
  </si>
  <si>
    <t>2025 Totals</t>
  </si>
  <si>
    <t>2026 Suggested Order</t>
  </si>
  <si>
    <t>EXP</t>
  </si>
  <si>
    <t>Total Packages based on suggested order</t>
  </si>
  <si>
    <t>Total Packages based on adjusted order</t>
  </si>
  <si>
    <t>Percentage desired</t>
  </si>
  <si>
    <t>INSTRUCTIONS FOR USING SUGGESTED ORDER WORKSHEET</t>
  </si>
  <si>
    <t>1.  Enter your troop number in the Green Cell A2</t>
  </si>
  <si>
    <t>2.  In the 2025 Section the following information will populate:
Total Cases ordered by variety in 2025
Service Unit Name
Number of Girls 
Total Packages sold by troop in 2025 including Cookie Share and Ship Only</t>
  </si>
  <si>
    <t>3.  In the suggested order section, total cases by variety will populate based on a suggested order of 70% of total sold in 2025.  The mix has been adjusted to account for the new Exploremores.</t>
  </si>
  <si>
    <t>PGA - all sales</t>
  </si>
  <si>
    <t xml:space="preserve">PGA - in person sales </t>
  </si>
  <si>
    <t xml:space="preserve">4.  In the Troop Adjustment Section you can add a different percentage for your intial order.    Enter the percentage desired.  The new variety totals will calculate and have been adjusted for the new Exploremores cookie variety.  </t>
  </si>
  <si>
    <t>2026 Girls Selling</t>
  </si>
  <si>
    <t>Based on 70% of 2025</t>
  </si>
  <si>
    <t>2026 Troop Adjustment - percentage</t>
  </si>
  <si>
    <t>2026 Troop Adjustment - PGA</t>
  </si>
  <si>
    <t>NEW DAISY</t>
  </si>
  <si>
    <t>NEW BROWNIE</t>
  </si>
  <si>
    <t>NEW JUNIOR</t>
  </si>
  <si>
    <t>NEW CADETTE</t>
  </si>
  <si>
    <t>NEW SENIOR</t>
  </si>
  <si>
    <t>NEW AMBASSADOR</t>
  </si>
  <si>
    <t>NEW GROUP</t>
  </si>
  <si>
    <t>TOTAL CASES</t>
  </si>
  <si>
    <t xml:space="preserve">5.  In the Troop Adjustment Section - PGA you can change your suggested order by number of girls selling.  For instance, if you had 7 girls selling in 2025 but only 6 selling in 2026, enter the new number of girls selling in the box and the new order will calculate. I f you enter 1 - 2  girls selling the numbers may display as negative numbers.  </t>
  </si>
  <si>
    <t xml:space="preserve">REMEMBER, THIS IS A SUGGESTED ORDER ONLY BASED ON YOUR TROOP SALES IN 2025.  WE ANTICIPATE THAT SALES WILL INCREASE WITH OUR TRANSITION TO A DIRECT SALE AND WILL HAVE COOKIES IN THE CUPBOARDS TO SUPPORT YOUR COOKIE NEEDS. </t>
  </si>
  <si>
    <t>https://www.youtube.com/watch?v=tFZsIGTokI4</t>
  </si>
  <si>
    <t>TO PRINT A COPY OF THIS WORKSHEET - GO TO FILE&gt;SAVE AS. SELECT A FOLDER, NAME THE FILE AND SAVE AS A PDF FORMAT</t>
  </si>
  <si>
    <t>Watch this video on entering an order:</t>
  </si>
  <si>
    <t>TroopLevelDesc</t>
  </si>
  <si>
    <t>SU 631</t>
  </si>
  <si>
    <t>Group</t>
  </si>
  <si>
    <t>SU 634</t>
  </si>
  <si>
    <t>Brownie</t>
  </si>
  <si>
    <t>SU 635</t>
  </si>
  <si>
    <t>SU 636</t>
  </si>
  <si>
    <t>SU 637</t>
  </si>
  <si>
    <t>SU 638</t>
  </si>
  <si>
    <t>Junior</t>
  </si>
  <si>
    <t>Ambassador</t>
  </si>
  <si>
    <t>SU 639</t>
  </si>
  <si>
    <t>SU 640</t>
  </si>
  <si>
    <t>SU 641</t>
  </si>
  <si>
    <t>Cadette</t>
  </si>
  <si>
    <t>SU 642</t>
  </si>
  <si>
    <t>SU 643</t>
  </si>
  <si>
    <t>Senior</t>
  </si>
  <si>
    <t>SU 644</t>
  </si>
  <si>
    <t>SU 645</t>
  </si>
  <si>
    <t>Daisy</t>
  </si>
  <si>
    <t>SU 646</t>
  </si>
  <si>
    <t>SU 649</t>
  </si>
  <si>
    <t>SU 650</t>
  </si>
  <si>
    <t>SU 651</t>
  </si>
  <si>
    <t>SU 652</t>
  </si>
  <si>
    <t>SU 655</t>
  </si>
  <si>
    <t>SU 657</t>
  </si>
  <si>
    <t>SU 658</t>
  </si>
  <si>
    <t>Juliette</t>
  </si>
  <si>
    <t>SU 660</t>
  </si>
  <si>
    <t>SU 662</t>
  </si>
  <si>
    <t xml:space="preserve">If you are a new troop, there is a suggested order based on the program grade levels.  The order is based on an average troop in your council in 2025.  Use these troop numbers for new troops
DAISY - 99991                            BROWNIE - 99992
JUNIOR - 99993                         CADETTE - 99994    
SENIOR - 99995                         AMBASSSADOR -  99996    
GROUP - 99997  </t>
  </si>
  <si>
    <t xml:space="preserve">Once you have completed your worksheet, you can print a copy by following steps at the bottom of the page.  When you are ready to enter your order in Smart Cookies, go to www.abcsmartcookies.com and click Orders&gt;Troop Initial Order. Your order must be entered into Smart Cookies on or before December 10, 2025.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</si>
</sst>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4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name val="Calibri"/>
      <family val="2"/>
    </font>
    <font>
      <sz val="8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4" fillId="0" borderId="0"/>
    <xf numFmtId="0" fontId="11" fillId="0" borderId="0" applyNumberFormat="0" applyFill="0" applyBorder="0" applyAlignment="0" applyProtection="0"/>
  </cellStyleXfs>
  <cellXfs count="99">
    <xf numFmtId="0" fontId="0" fillId="0" borderId="0" xfId="0" applyNumberFormat="1" applyFont="1"/>
    <xf numFmtId="49" fontId="0" fillId="0" borderId="0" xfId="0" applyNumberFormat="1" applyFont="1"/>
    <xf numFmtId="49" fontId="0" fillId="0" borderId="0" xfId="0" applyNumberFormat="1" applyFont="1" applyAlignment="1">
      <alignment horizontal="right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 applyAlignment="1"/>
    <xf numFmtId="0" fontId="4" fillId="0" borderId="0" xfId="2" applyBorder="1" applyProtection="1">
      <protection locked="0"/>
    </xf>
    <xf numFmtId="0" fontId="4" fillId="0" borderId="0" xfId="2" applyBorder="1" applyAlignment="1" applyProtection="1">
      <alignment horizontal="center"/>
      <protection locked="0"/>
    </xf>
    <xf numFmtId="0" fontId="7" fillId="10" borderId="0" xfId="2" applyFont="1" applyFill="1" applyBorder="1" applyAlignment="1" applyProtection="1">
      <alignment horizontal="center"/>
      <protection locked="0"/>
    </xf>
    <xf numFmtId="0" fontId="7" fillId="12" borderId="0" xfId="2" applyFont="1" applyFill="1" applyBorder="1" applyAlignment="1" applyProtection="1">
      <alignment horizontal="center"/>
      <protection locked="0"/>
    </xf>
    <xf numFmtId="0" fontId="7" fillId="8" borderId="0" xfId="2" applyFont="1" applyFill="1" applyBorder="1" applyAlignment="1" applyProtection="1">
      <alignment horizontal="center"/>
      <protection locked="0"/>
    </xf>
    <xf numFmtId="0" fontId="7" fillId="7" borderId="0" xfId="2" applyFont="1" applyFill="1" applyBorder="1" applyAlignment="1" applyProtection="1">
      <alignment horizontal="center"/>
      <protection locked="0"/>
    </xf>
    <xf numFmtId="0" fontId="7" fillId="6" borderId="0" xfId="2" applyFont="1" applyFill="1" applyBorder="1" applyAlignment="1" applyProtection="1">
      <alignment horizontal="center"/>
      <protection locked="0"/>
    </xf>
    <xf numFmtId="0" fontId="7" fillId="5" borderId="0" xfId="2" applyFont="1" applyFill="1" applyBorder="1" applyAlignment="1" applyProtection="1">
      <alignment horizontal="center"/>
      <protection locked="0"/>
    </xf>
    <xf numFmtId="0" fontId="6" fillId="4" borderId="0" xfId="2" applyFont="1" applyFill="1" applyBorder="1" applyAlignment="1" applyProtection="1">
      <alignment horizontal="center"/>
      <protection locked="0"/>
    </xf>
    <xf numFmtId="0" fontId="7" fillId="3" borderId="0" xfId="2" applyFont="1" applyFill="1" applyBorder="1" applyAlignment="1" applyProtection="1">
      <alignment horizontal="center"/>
      <protection locked="0"/>
    </xf>
    <xf numFmtId="0" fontId="6" fillId="2" borderId="0" xfId="2" applyFont="1" applyFill="1" applyBorder="1" applyAlignment="1" applyProtection="1">
      <alignment horizontal="center"/>
      <protection locked="0"/>
    </xf>
    <xf numFmtId="0" fontId="7" fillId="9" borderId="0" xfId="2" applyFont="1" applyFill="1" applyBorder="1" applyAlignment="1" applyProtection="1">
      <alignment horizontal="center"/>
      <protection locked="0"/>
    </xf>
    <xf numFmtId="0" fontId="7" fillId="0" borderId="0" xfId="2" applyFont="1" applyBorder="1" applyProtection="1">
      <protection locked="0"/>
    </xf>
    <xf numFmtId="0" fontId="0" fillId="0" borderId="1" xfId="0" applyNumberFormat="1" applyFont="1" applyBorder="1"/>
    <xf numFmtId="0" fontId="0" fillId="0" borderId="2" xfId="0" applyNumberFormat="1" applyFont="1" applyBorder="1"/>
    <xf numFmtId="0" fontId="0" fillId="0" borderId="3" xfId="0" applyNumberFormat="1" applyFont="1" applyBorder="1"/>
    <xf numFmtId="1" fontId="0" fillId="0" borderId="0" xfId="0" applyNumberFormat="1" applyFont="1"/>
    <xf numFmtId="0" fontId="10" fillId="0" borderId="0" xfId="2" applyFont="1" applyBorder="1" applyProtection="1">
      <protection locked="0"/>
    </xf>
    <xf numFmtId="0" fontId="5" fillId="0" borderId="0" xfId="0" applyNumberFormat="1" applyFont="1"/>
    <xf numFmtId="0" fontId="11" fillId="0" borderId="0" xfId="3" applyNumberFormat="1"/>
    <xf numFmtId="0" fontId="4" fillId="0" borderId="5" xfId="2" applyBorder="1" applyProtection="1">
      <protection locked="0"/>
    </xf>
    <xf numFmtId="1" fontId="4" fillId="0" borderId="5" xfId="2" applyNumberFormat="1" applyBorder="1" applyProtection="1">
      <protection locked="0"/>
    </xf>
    <xf numFmtId="0" fontId="4" fillId="0" borderId="0" xfId="2" applyProtection="1">
      <protection locked="0"/>
    </xf>
    <xf numFmtId="0" fontId="3" fillId="0" borderId="0" xfId="2" applyFont="1" applyBorder="1" applyProtection="1">
      <protection locked="0"/>
    </xf>
    <xf numFmtId="1" fontId="12" fillId="0" borderId="0" xfId="0" applyNumberFormat="1" applyFont="1"/>
    <xf numFmtId="1" fontId="0" fillId="0" borderId="0" xfId="0" applyNumberFormat="1" applyFont="1" applyAlignment="1">
      <alignment horizontal="left"/>
    </xf>
    <xf numFmtId="49" fontId="0" fillId="0" borderId="0" xfId="0" applyNumberFormat="1" applyFont="1" applyAlignment="1">
      <alignment horizontal="left"/>
    </xf>
    <xf numFmtId="1" fontId="4" fillId="0" borderId="0" xfId="2" applyNumberFormat="1" applyBorder="1" applyProtection="1"/>
    <xf numFmtId="0" fontId="4" fillId="0" borderId="7" xfId="2" applyBorder="1" applyProtection="1">
      <protection locked="0"/>
    </xf>
    <xf numFmtId="0" fontId="4" fillId="0" borderId="8" xfId="2" applyBorder="1" applyProtection="1">
      <protection locked="0"/>
    </xf>
    <xf numFmtId="0" fontId="4" fillId="0" borderId="1" xfId="2" applyBorder="1" applyAlignment="1" applyProtection="1">
      <protection locked="0"/>
    </xf>
    <xf numFmtId="0" fontId="4" fillId="0" borderId="2" xfId="2" applyBorder="1" applyAlignment="1" applyProtection="1">
      <protection locked="0"/>
    </xf>
    <xf numFmtId="0" fontId="4" fillId="0" borderId="3" xfId="2" applyBorder="1" applyProtection="1">
      <protection locked="0"/>
    </xf>
    <xf numFmtId="0" fontId="4" fillId="11" borderId="4" xfId="2" applyFill="1" applyBorder="1" applyAlignment="1" applyProtection="1">
      <alignment horizontal="center"/>
      <protection locked="0"/>
    </xf>
    <xf numFmtId="0" fontId="4" fillId="0" borderId="4" xfId="2" applyBorder="1" applyProtection="1">
      <protection locked="0"/>
    </xf>
    <xf numFmtId="0" fontId="3" fillId="0" borderId="4" xfId="2" applyFont="1" applyBorder="1" applyProtection="1">
      <protection locked="0"/>
    </xf>
    <xf numFmtId="0" fontId="4" fillId="0" borderId="6" xfId="2" applyBorder="1" applyProtection="1">
      <protection locked="0"/>
    </xf>
    <xf numFmtId="0" fontId="4" fillId="0" borderId="1" xfId="2" applyBorder="1" applyProtection="1">
      <protection locked="0"/>
    </xf>
    <xf numFmtId="0" fontId="4" fillId="0" borderId="2" xfId="2" applyBorder="1" applyProtection="1">
      <protection locked="0"/>
    </xf>
    <xf numFmtId="10" fontId="4" fillId="11" borderId="4" xfId="1" applyNumberFormat="1" applyFont="1" applyFill="1" applyBorder="1" applyProtection="1">
      <protection locked="0"/>
    </xf>
    <xf numFmtId="0" fontId="4" fillId="11" borderId="4" xfId="2" applyFill="1" applyBorder="1" applyProtection="1">
      <protection locked="0"/>
    </xf>
    <xf numFmtId="0" fontId="1" fillId="0" borderId="0" xfId="2" applyFont="1" applyProtection="1">
      <protection locked="0"/>
    </xf>
    <xf numFmtId="0" fontId="2" fillId="8" borderId="0" xfId="2" applyFont="1" applyFill="1" applyProtection="1">
      <protection locked="0"/>
    </xf>
    <xf numFmtId="0" fontId="4" fillId="8" borderId="0" xfId="2" applyFill="1" applyProtection="1">
      <protection locked="0"/>
    </xf>
    <xf numFmtId="0" fontId="0" fillId="0" borderId="1" xfId="0" applyNumberFormat="1" applyFont="1" applyBorder="1" applyAlignment="1">
      <alignment horizontal="left" wrapText="1"/>
    </xf>
    <xf numFmtId="0" fontId="0" fillId="0" borderId="2" xfId="0" applyNumberFormat="1" applyFont="1" applyBorder="1" applyAlignment="1">
      <alignment horizontal="left" wrapText="1"/>
    </xf>
    <xf numFmtId="0" fontId="0" fillId="0" borderId="3" xfId="0" applyNumberFormat="1" applyFont="1" applyBorder="1" applyAlignment="1">
      <alignment horizontal="left" wrapText="1"/>
    </xf>
    <xf numFmtId="0" fontId="0" fillId="0" borderId="4" xfId="0" applyNumberFormat="1" applyFont="1" applyBorder="1" applyAlignment="1">
      <alignment horizontal="left" wrapText="1"/>
    </xf>
    <xf numFmtId="0" fontId="0" fillId="0" borderId="0" xfId="0" applyNumberFormat="1" applyFont="1" applyBorder="1" applyAlignment="1">
      <alignment horizontal="left" wrapText="1"/>
    </xf>
    <xf numFmtId="0" fontId="0" fillId="0" borderId="5" xfId="0" applyNumberFormat="1" applyFont="1" applyBorder="1" applyAlignment="1">
      <alignment horizontal="left" wrapText="1"/>
    </xf>
    <xf numFmtId="0" fontId="0" fillId="0" borderId="6" xfId="0" applyNumberFormat="1" applyFont="1" applyBorder="1" applyAlignment="1">
      <alignment horizontal="left" wrapText="1"/>
    </xf>
    <xf numFmtId="0" fontId="0" fillId="0" borderId="7" xfId="0" applyNumberFormat="1" applyFont="1" applyBorder="1" applyAlignment="1">
      <alignment horizontal="left" wrapText="1"/>
    </xf>
    <xf numFmtId="0" fontId="0" fillId="0" borderId="8" xfId="0" applyNumberFormat="1" applyFont="1" applyBorder="1" applyAlignment="1">
      <alignment horizontal="left" wrapText="1"/>
    </xf>
    <xf numFmtId="0" fontId="5" fillId="0" borderId="4" xfId="0" applyNumberFormat="1" applyFont="1" applyBorder="1" applyAlignment="1">
      <alignment horizontal="left" wrapText="1"/>
    </xf>
    <xf numFmtId="0" fontId="5" fillId="0" borderId="1" xfId="0" applyNumberFormat="1" applyFont="1" applyBorder="1" applyAlignment="1">
      <alignment horizontal="left" wrapText="1"/>
    </xf>
    <xf numFmtId="0" fontId="5" fillId="8" borderId="0" xfId="0" applyNumberFormat="1" applyFont="1" applyFill="1" applyAlignment="1">
      <alignment horizontal="center" wrapText="1"/>
    </xf>
    <xf numFmtId="0" fontId="0" fillId="8" borderId="0" xfId="0" applyNumberFormat="1" applyFont="1" applyFill="1" applyAlignment="1">
      <alignment horizontal="center" wrapText="1"/>
    </xf>
    <xf numFmtId="0" fontId="4" fillId="0" borderId="0" xfId="2" applyAlignment="1">
      <alignment horizontal="center" wrapText="1"/>
    </xf>
    <xf numFmtId="0" fontId="9" fillId="0" borderId="1" xfId="0" applyNumberFormat="1" applyFont="1" applyBorder="1" applyAlignment="1">
      <alignment horizontal="left" wrapText="1"/>
    </xf>
    <xf numFmtId="0" fontId="9" fillId="0" borderId="2" xfId="0" applyNumberFormat="1" applyFont="1" applyBorder="1" applyAlignment="1">
      <alignment horizontal="left"/>
    </xf>
    <xf numFmtId="0" fontId="9" fillId="0" borderId="3" xfId="0" applyNumberFormat="1" applyFont="1" applyBorder="1" applyAlignment="1">
      <alignment horizontal="left"/>
    </xf>
    <xf numFmtId="0" fontId="9" fillId="0" borderId="4" xfId="0" applyNumberFormat="1" applyFont="1" applyBorder="1" applyAlignment="1">
      <alignment horizontal="left"/>
    </xf>
    <xf numFmtId="0" fontId="9" fillId="0" borderId="0" xfId="0" applyNumberFormat="1" applyFont="1" applyBorder="1" applyAlignment="1">
      <alignment horizontal="left"/>
    </xf>
    <xf numFmtId="0" fontId="9" fillId="0" borderId="5" xfId="0" applyNumberFormat="1" applyFont="1" applyBorder="1" applyAlignment="1">
      <alignment horizontal="left"/>
    </xf>
    <xf numFmtId="0" fontId="9" fillId="0" borderId="6" xfId="0" applyNumberFormat="1" applyFont="1" applyBorder="1" applyAlignment="1">
      <alignment horizontal="left"/>
    </xf>
    <xf numFmtId="0" fontId="9" fillId="0" borderId="7" xfId="0" applyNumberFormat="1" applyFont="1" applyBorder="1" applyAlignment="1">
      <alignment horizontal="left"/>
    </xf>
    <xf numFmtId="0" fontId="9" fillId="0" borderId="8" xfId="0" applyNumberFormat="1" applyFont="1" applyBorder="1" applyAlignment="1">
      <alignment horizontal="left"/>
    </xf>
    <xf numFmtId="0" fontId="9" fillId="0" borderId="2" xfId="0" applyNumberFormat="1" applyFont="1" applyBorder="1" applyAlignment="1">
      <alignment horizontal="left" wrapText="1"/>
    </xf>
    <xf numFmtId="0" fontId="9" fillId="0" borderId="3" xfId="0" applyNumberFormat="1" applyFont="1" applyBorder="1" applyAlignment="1">
      <alignment horizontal="left" wrapText="1"/>
    </xf>
    <xf numFmtId="0" fontId="9" fillId="0" borderId="4" xfId="0" applyNumberFormat="1" applyFont="1" applyBorder="1" applyAlignment="1">
      <alignment horizontal="left" wrapText="1"/>
    </xf>
    <xf numFmtId="0" fontId="9" fillId="0" borderId="0" xfId="0" applyNumberFormat="1" applyFont="1" applyBorder="1" applyAlignment="1">
      <alignment horizontal="left" wrapText="1"/>
    </xf>
    <xf numFmtId="0" fontId="9" fillId="0" borderId="5" xfId="0" applyNumberFormat="1" applyFont="1" applyBorder="1" applyAlignment="1">
      <alignment horizontal="left" wrapText="1"/>
    </xf>
    <xf numFmtId="0" fontId="9" fillId="0" borderId="6" xfId="0" applyNumberFormat="1" applyFont="1" applyBorder="1" applyAlignment="1">
      <alignment horizontal="left" wrapText="1"/>
    </xf>
    <xf numFmtId="0" fontId="9" fillId="0" borderId="7" xfId="0" applyNumberFormat="1" applyFont="1" applyBorder="1" applyAlignment="1">
      <alignment horizontal="left" wrapText="1"/>
    </xf>
    <xf numFmtId="0" fontId="9" fillId="0" borderId="8" xfId="0" applyNumberFormat="1" applyFont="1" applyBorder="1" applyAlignment="1">
      <alignment horizontal="left" wrapText="1"/>
    </xf>
    <xf numFmtId="0" fontId="9" fillId="0" borderId="9" xfId="0" applyNumberFormat="1" applyFont="1" applyBorder="1" applyAlignment="1">
      <alignment horizontal="left"/>
    </xf>
    <xf numFmtId="0" fontId="9" fillId="0" borderId="10" xfId="0" applyNumberFormat="1" applyFont="1" applyBorder="1" applyAlignment="1">
      <alignment horizontal="left"/>
    </xf>
    <xf numFmtId="0" fontId="9" fillId="0" borderId="11" xfId="0" applyNumberFormat="1" applyFont="1" applyBorder="1" applyAlignment="1">
      <alignment horizontal="left"/>
    </xf>
    <xf numFmtId="0" fontId="8" fillId="13" borderId="0" xfId="0" applyNumberFormat="1" applyFont="1" applyFill="1" applyAlignment="1">
      <alignment horizontal="center" wrapText="1"/>
    </xf>
    <xf numFmtId="0" fontId="8" fillId="13" borderId="0" xfId="0" applyNumberFormat="1" applyFont="1" applyFill="1" applyAlignment="1">
      <alignment horizontal="center"/>
    </xf>
    <xf numFmtId="0" fontId="7" fillId="0" borderId="5" xfId="2" applyFont="1" applyBorder="1" applyAlignment="1" applyProtection="1">
      <alignment horizontal="center" wrapText="1"/>
      <protection locked="0"/>
    </xf>
    <xf numFmtId="0" fontId="7" fillId="0" borderId="2" xfId="2" applyFont="1" applyBorder="1" applyAlignment="1" applyProtection="1">
      <alignment horizontal="center"/>
      <protection locked="0"/>
    </xf>
    <xf numFmtId="0" fontId="3" fillId="0" borderId="4" xfId="2" applyFont="1" applyBorder="1" applyAlignment="1" applyProtection="1">
      <alignment horizontal="center" wrapText="1"/>
      <protection locked="0"/>
    </xf>
    <xf numFmtId="0" fontId="3" fillId="0" borderId="0" xfId="2" applyFont="1" applyBorder="1" applyAlignment="1" applyProtection="1">
      <alignment horizontal="center" wrapText="1"/>
      <protection locked="0"/>
    </xf>
    <xf numFmtId="0" fontId="7" fillId="0" borderId="4" xfId="2" applyFont="1" applyBorder="1" applyAlignment="1" applyProtection="1">
      <alignment horizontal="center"/>
      <protection locked="0"/>
    </xf>
    <xf numFmtId="0" fontId="7" fillId="0" borderId="0" xfId="2" applyFont="1" applyBorder="1" applyAlignment="1" applyProtection="1">
      <alignment horizontal="center"/>
      <protection locked="0"/>
    </xf>
    <xf numFmtId="1" fontId="4" fillId="0" borderId="0" xfId="2" applyNumberFormat="1" applyBorder="1" applyProtection="1">
      <protection hidden="1"/>
    </xf>
    <xf numFmtId="1" fontId="4" fillId="0" borderId="5" xfId="2" applyNumberFormat="1" applyBorder="1" applyProtection="1">
      <protection hidden="1"/>
    </xf>
    <xf numFmtId="165" fontId="4" fillId="0" borderId="0" xfId="1" applyNumberFormat="1" applyFont="1" applyBorder="1" applyProtection="1">
      <protection hidden="1"/>
    </xf>
    <xf numFmtId="0" fontId="4" fillId="0" borderId="5" xfId="2" applyBorder="1" applyProtection="1">
      <protection hidden="1"/>
    </xf>
    <xf numFmtId="0" fontId="4" fillId="0" borderId="0" xfId="2" applyBorder="1" applyProtection="1">
      <protection hidden="1"/>
    </xf>
    <xf numFmtId="1" fontId="4" fillId="0" borderId="0" xfId="2" applyNumberFormat="1" applyBorder="1" applyAlignment="1" applyProtection="1">
      <alignment horizontal="center"/>
      <protection hidden="1"/>
    </xf>
    <xf numFmtId="164" fontId="4" fillId="0" borderId="0" xfId="2" applyNumberFormat="1" applyBorder="1" applyProtection="1">
      <protection locked="0"/>
    </xf>
    <xf numFmtId="164" fontId="4" fillId="0" borderId="0" xfId="2" applyNumberFormat="1" applyBorder="1" applyProtection="1">
      <protection hidden="1"/>
    </xf>
  </cellXfs>
  <cellStyles count="4">
    <cellStyle name="Hyperlink" xfId="3" builtinId="8"/>
    <cellStyle name="Normal" xfId="0" builtinId="0"/>
    <cellStyle name="Normal 2" xfId="2" xr:uid="{7C09084B-98D5-4F39-A2BF-2F6DEAF24C2B}"/>
    <cellStyle name="Percent" xfId="1" builtinId="5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50800</xdr:colOff>
      <xdr:row>0</xdr:row>
      <xdr:rowOff>0</xdr:rowOff>
    </xdr:from>
    <xdr:to>
      <xdr:col>15</xdr:col>
      <xdr:colOff>45974</xdr:colOff>
      <xdr:row>3</xdr:row>
      <xdr:rowOff>5811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2BE3D64-FCF1-4578-8A42-E13E1C3457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46800" y="0"/>
          <a:ext cx="3043174" cy="5709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660400</xdr:colOff>
      <xdr:row>0</xdr:row>
      <xdr:rowOff>0</xdr:rowOff>
    </xdr:from>
    <xdr:to>
      <xdr:col>8</xdr:col>
      <xdr:colOff>395224</xdr:colOff>
      <xdr:row>3</xdr:row>
      <xdr:rowOff>12161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29A2B1-E583-424E-B3A6-22C3569F5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21050" y="0"/>
          <a:ext cx="3043174" cy="5709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youtube.com/watch?v=tFZsIGTokI4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E2C44-986A-477F-92C0-0E3791F8EAEB}">
  <dimension ref="A1:S31"/>
  <sheetViews>
    <sheetView topLeftCell="A4" workbookViewId="0">
      <selection activeCell="N17" sqref="N17"/>
    </sheetView>
  </sheetViews>
  <sheetFormatPr defaultRowHeight="14.5"/>
  <sheetData>
    <row r="1" spans="1:19">
      <c r="A1" s="62" t="s">
        <v>26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9" ht="15" thickBot="1"/>
    <row r="3" spans="1:19" ht="15" thickBot="1">
      <c r="A3" s="80" t="s">
        <v>27</v>
      </c>
      <c r="B3" s="81"/>
      <c r="C3" s="81"/>
      <c r="D3" s="81"/>
      <c r="E3" s="81"/>
      <c r="F3" s="81"/>
      <c r="G3" s="81"/>
      <c r="H3" s="81"/>
      <c r="I3" s="82"/>
      <c r="J3" s="4"/>
      <c r="K3" s="4"/>
    </row>
    <row r="4" spans="1:19" ht="15" thickBot="1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9">
      <c r="A5" s="63" t="s">
        <v>28</v>
      </c>
      <c r="B5" s="64"/>
      <c r="C5" s="64"/>
      <c r="D5" s="64"/>
      <c r="E5" s="64"/>
      <c r="F5" s="64"/>
      <c r="G5" s="64"/>
      <c r="H5" s="64"/>
      <c r="I5" s="65"/>
      <c r="J5" s="4"/>
      <c r="K5" s="60" t="s">
        <v>46</v>
      </c>
      <c r="L5" s="61"/>
      <c r="M5" s="61"/>
      <c r="N5" s="61"/>
      <c r="O5" s="61"/>
      <c r="P5" s="61"/>
      <c r="Q5" s="61"/>
      <c r="R5" s="61"/>
      <c r="S5" s="61"/>
    </row>
    <row r="6" spans="1:19">
      <c r="A6" s="66"/>
      <c r="B6" s="67"/>
      <c r="C6" s="67"/>
      <c r="D6" s="67"/>
      <c r="E6" s="67"/>
      <c r="F6" s="67"/>
      <c r="G6" s="67"/>
      <c r="H6" s="67"/>
      <c r="I6" s="68"/>
      <c r="K6" s="61"/>
      <c r="L6" s="61"/>
      <c r="M6" s="61"/>
      <c r="N6" s="61"/>
      <c r="O6" s="61"/>
      <c r="P6" s="61"/>
      <c r="Q6" s="61"/>
      <c r="R6" s="61"/>
      <c r="S6" s="61"/>
    </row>
    <row r="7" spans="1:19">
      <c r="A7" s="66"/>
      <c r="B7" s="67"/>
      <c r="C7" s="67"/>
      <c r="D7" s="67"/>
      <c r="E7" s="67"/>
      <c r="F7" s="67"/>
      <c r="G7" s="67"/>
      <c r="H7" s="67"/>
      <c r="I7" s="68"/>
      <c r="K7" s="61"/>
      <c r="L7" s="61"/>
      <c r="M7" s="61"/>
      <c r="N7" s="61"/>
      <c r="O7" s="61"/>
      <c r="P7" s="61"/>
      <c r="Q7" s="61"/>
      <c r="R7" s="61"/>
      <c r="S7" s="61"/>
    </row>
    <row r="8" spans="1:19">
      <c r="A8" s="66"/>
      <c r="B8" s="67"/>
      <c r="C8" s="67"/>
      <c r="D8" s="67"/>
      <c r="E8" s="67"/>
      <c r="F8" s="67"/>
      <c r="G8" s="67"/>
      <c r="H8" s="67"/>
      <c r="I8" s="68"/>
    </row>
    <row r="9" spans="1:19" ht="15" thickBot="1">
      <c r="A9" s="69"/>
      <c r="B9" s="70"/>
      <c r="C9" s="70"/>
      <c r="D9" s="70"/>
      <c r="E9" s="70"/>
      <c r="F9" s="70"/>
      <c r="G9" s="70"/>
      <c r="H9" s="70"/>
      <c r="I9" s="71"/>
      <c r="K9" s="83" t="s">
        <v>83</v>
      </c>
      <c r="L9" s="84"/>
      <c r="M9" s="84"/>
      <c r="N9" s="84"/>
      <c r="O9" s="84"/>
      <c r="P9" s="84"/>
      <c r="Q9" s="84"/>
      <c r="R9" s="84"/>
      <c r="S9" s="84"/>
    </row>
    <row r="10" spans="1:19">
      <c r="A10" s="63" t="s">
        <v>29</v>
      </c>
      <c r="B10" s="72"/>
      <c r="C10" s="72"/>
      <c r="D10" s="72"/>
      <c r="E10" s="72"/>
      <c r="F10" s="72"/>
      <c r="G10" s="72"/>
      <c r="H10" s="72"/>
      <c r="I10" s="73"/>
      <c r="K10" s="84"/>
      <c r="L10" s="84"/>
      <c r="M10" s="84"/>
      <c r="N10" s="84"/>
      <c r="O10" s="84"/>
      <c r="P10" s="84"/>
      <c r="Q10" s="84"/>
      <c r="R10" s="84"/>
      <c r="S10" s="84"/>
    </row>
    <row r="11" spans="1:19">
      <c r="A11" s="74"/>
      <c r="B11" s="75"/>
      <c r="C11" s="75"/>
      <c r="D11" s="75"/>
      <c r="E11" s="75"/>
      <c r="F11" s="75"/>
      <c r="G11" s="75"/>
      <c r="H11" s="75"/>
      <c r="I11" s="76"/>
      <c r="K11" s="84"/>
      <c r="L11" s="84"/>
      <c r="M11" s="84"/>
      <c r="N11" s="84"/>
      <c r="O11" s="84"/>
      <c r="P11" s="84"/>
      <c r="Q11" s="84"/>
      <c r="R11" s="84"/>
      <c r="S11" s="84"/>
    </row>
    <row r="12" spans="1:19">
      <c r="A12" s="74"/>
      <c r="B12" s="75"/>
      <c r="C12" s="75"/>
      <c r="D12" s="75"/>
      <c r="E12" s="75"/>
      <c r="F12" s="75"/>
      <c r="G12" s="75"/>
      <c r="H12" s="75"/>
      <c r="I12" s="76"/>
      <c r="K12" s="84"/>
      <c r="L12" s="84"/>
      <c r="M12" s="84"/>
      <c r="N12" s="84"/>
      <c r="O12" s="84"/>
      <c r="P12" s="84"/>
      <c r="Q12" s="84"/>
      <c r="R12" s="84"/>
      <c r="S12" s="84"/>
    </row>
    <row r="13" spans="1:19" ht="15" thickBot="1">
      <c r="A13" s="77"/>
      <c r="B13" s="78"/>
      <c r="C13" s="78"/>
      <c r="D13" s="78"/>
      <c r="E13" s="78"/>
      <c r="F13" s="78"/>
      <c r="G13" s="78"/>
      <c r="H13" s="78"/>
      <c r="I13" s="79"/>
      <c r="K13" s="84"/>
      <c r="L13" s="84"/>
      <c r="M13" s="84"/>
      <c r="N13" s="84"/>
      <c r="O13" s="84"/>
      <c r="P13" s="84"/>
      <c r="Q13" s="84"/>
      <c r="R13" s="84"/>
      <c r="S13" s="84"/>
    </row>
    <row r="14" spans="1:19">
      <c r="A14" s="59" t="s">
        <v>32</v>
      </c>
      <c r="B14" s="50"/>
      <c r="C14" s="50"/>
      <c r="D14" s="50"/>
      <c r="E14" s="50"/>
      <c r="F14" s="50"/>
      <c r="G14" s="50"/>
      <c r="H14" s="50"/>
      <c r="I14" s="51"/>
    </row>
    <row r="15" spans="1:19">
      <c r="A15" s="52"/>
      <c r="B15" s="53"/>
      <c r="C15" s="53"/>
      <c r="D15" s="53"/>
      <c r="E15" s="53"/>
      <c r="F15" s="53"/>
      <c r="G15" s="53"/>
      <c r="H15" s="53"/>
      <c r="I15" s="54"/>
      <c r="K15" s="23" t="s">
        <v>49</v>
      </c>
      <c r="O15" s="24" t="s">
        <v>47</v>
      </c>
    </row>
    <row r="16" spans="1:19">
      <c r="A16" s="52"/>
      <c r="B16" s="53"/>
      <c r="C16" s="53"/>
      <c r="D16" s="53"/>
      <c r="E16" s="53"/>
      <c r="F16" s="53"/>
      <c r="G16" s="53"/>
      <c r="H16" s="53"/>
      <c r="I16" s="54"/>
    </row>
    <row r="17" spans="1:17" ht="15" thickBot="1">
      <c r="A17" s="55"/>
      <c r="B17" s="56"/>
      <c r="C17" s="56"/>
      <c r="D17" s="56"/>
      <c r="E17" s="56"/>
      <c r="F17" s="56"/>
      <c r="G17" s="56"/>
      <c r="H17" s="56"/>
      <c r="I17" s="57"/>
    </row>
    <row r="18" spans="1:17">
      <c r="A18" s="18"/>
      <c r="B18" s="19"/>
      <c r="C18" s="19"/>
      <c r="D18" s="19"/>
      <c r="E18" s="19"/>
      <c r="F18" s="19"/>
      <c r="G18" s="19"/>
      <c r="H18" s="19"/>
      <c r="I18" s="20"/>
    </row>
    <row r="19" spans="1:17">
      <c r="A19" s="58" t="s">
        <v>45</v>
      </c>
      <c r="B19" s="53"/>
      <c r="C19" s="53"/>
      <c r="D19" s="53"/>
      <c r="E19" s="53"/>
      <c r="F19" s="53"/>
      <c r="G19" s="53"/>
      <c r="H19" s="53"/>
      <c r="I19" s="54"/>
    </row>
    <row r="20" spans="1:17">
      <c r="A20" s="52"/>
      <c r="B20" s="53"/>
      <c r="C20" s="53"/>
      <c r="D20" s="53"/>
      <c r="E20" s="53"/>
      <c r="F20" s="53"/>
      <c r="G20" s="53"/>
      <c r="H20" s="53"/>
      <c r="I20" s="54"/>
    </row>
    <row r="21" spans="1:17">
      <c r="A21" s="52"/>
      <c r="B21" s="53"/>
      <c r="C21" s="53"/>
      <c r="D21" s="53"/>
      <c r="E21" s="53"/>
      <c r="F21" s="53"/>
      <c r="G21" s="53"/>
      <c r="H21" s="53"/>
      <c r="I21" s="54"/>
    </row>
    <row r="22" spans="1:17" ht="15" thickBot="1">
      <c r="A22" s="55"/>
      <c r="B22" s="56"/>
      <c r="C22" s="56"/>
      <c r="D22" s="56"/>
      <c r="E22" s="56"/>
      <c r="F22" s="56"/>
      <c r="G22" s="56"/>
      <c r="H22" s="56"/>
      <c r="I22" s="57"/>
      <c r="Q22" s="2"/>
    </row>
    <row r="23" spans="1:17" ht="15" thickBot="1">
      <c r="Q23" s="2"/>
    </row>
    <row r="24" spans="1:17">
      <c r="A24" s="49" t="s">
        <v>82</v>
      </c>
      <c r="B24" s="50"/>
      <c r="C24" s="50"/>
      <c r="D24" s="50"/>
      <c r="E24" s="50"/>
      <c r="F24" s="50"/>
      <c r="G24" s="50"/>
      <c r="H24" s="50"/>
      <c r="I24" s="51"/>
      <c r="Q24" s="2"/>
    </row>
    <row r="25" spans="1:17">
      <c r="A25" s="52"/>
      <c r="B25" s="53"/>
      <c r="C25" s="53"/>
      <c r="D25" s="53"/>
      <c r="E25" s="53"/>
      <c r="F25" s="53"/>
      <c r="G25" s="53"/>
      <c r="H25" s="53"/>
      <c r="I25" s="54"/>
      <c r="Q25" s="2"/>
    </row>
    <row r="26" spans="1:17">
      <c r="A26" s="52"/>
      <c r="B26" s="53"/>
      <c r="C26" s="53"/>
      <c r="D26" s="53"/>
      <c r="E26" s="53"/>
      <c r="F26" s="53"/>
      <c r="G26" s="53"/>
      <c r="H26" s="53"/>
      <c r="I26" s="54"/>
      <c r="Q26" s="2"/>
    </row>
    <row r="27" spans="1:17">
      <c r="A27" s="52"/>
      <c r="B27" s="53"/>
      <c r="C27" s="53"/>
      <c r="D27" s="53"/>
      <c r="E27" s="53"/>
      <c r="F27" s="53"/>
      <c r="G27" s="53"/>
      <c r="H27" s="53"/>
      <c r="I27" s="54"/>
      <c r="Q27" s="2"/>
    </row>
    <row r="28" spans="1:17">
      <c r="A28" s="52"/>
      <c r="B28" s="53"/>
      <c r="C28" s="53"/>
      <c r="D28" s="53"/>
      <c r="E28" s="53"/>
      <c r="F28" s="53"/>
      <c r="G28" s="53"/>
      <c r="H28" s="53"/>
      <c r="I28" s="54"/>
      <c r="Q28" s="2"/>
    </row>
    <row r="29" spans="1:17">
      <c r="A29" s="52"/>
      <c r="B29" s="53"/>
      <c r="C29" s="53"/>
      <c r="D29" s="53"/>
      <c r="E29" s="53"/>
      <c r="F29" s="53"/>
      <c r="G29" s="53"/>
      <c r="H29" s="53"/>
      <c r="I29" s="54"/>
    </row>
    <row r="30" spans="1:17">
      <c r="A30" s="52"/>
      <c r="B30" s="53"/>
      <c r="C30" s="53"/>
      <c r="D30" s="53"/>
      <c r="E30" s="53"/>
      <c r="F30" s="53"/>
      <c r="G30" s="53"/>
      <c r="H30" s="53"/>
      <c r="I30" s="54"/>
    </row>
    <row r="31" spans="1:17" ht="15" thickBot="1">
      <c r="A31" s="55"/>
      <c r="B31" s="56"/>
      <c r="C31" s="56"/>
      <c r="D31" s="56"/>
      <c r="E31" s="56"/>
      <c r="F31" s="56"/>
      <c r="G31" s="56"/>
      <c r="H31" s="56"/>
      <c r="I31" s="57"/>
    </row>
  </sheetData>
  <mergeCells count="9">
    <mergeCell ref="A24:I31"/>
    <mergeCell ref="A19:I22"/>
    <mergeCell ref="A14:I17"/>
    <mergeCell ref="K5:S7"/>
    <mergeCell ref="A1:K1"/>
    <mergeCell ref="A5:I9"/>
    <mergeCell ref="A10:I13"/>
    <mergeCell ref="A3:I3"/>
    <mergeCell ref="K9:S13"/>
  </mergeCells>
  <hyperlinks>
    <hyperlink ref="O15" r:id="rId1" xr:uid="{88F0F7C0-6140-4E8B-9B22-52A8FFA25BF8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52306-94E6-42A7-B5F8-E8B83290DD34}">
  <dimension ref="A2:L33"/>
  <sheetViews>
    <sheetView tabSelected="1" workbookViewId="0">
      <selection activeCell="A32" sqref="A32"/>
    </sheetView>
  </sheetViews>
  <sheetFormatPr defaultRowHeight="14.5"/>
  <cols>
    <col min="1" max="1" width="8.7265625" style="27"/>
    <col min="2" max="2" width="5.453125" style="27" customWidth="1"/>
    <col min="3" max="3" width="11.26953125" style="27" customWidth="1"/>
    <col min="4" max="4" width="12.6328125" style="27" customWidth="1"/>
    <col min="5" max="5" width="11.1796875" style="27" customWidth="1"/>
    <col min="6" max="6" width="10.90625" style="27" customWidth="1"/>
    <col min="7" max="9" width="12.6328125" style="27" customWidth="1"/>
    <col min="10" max="10" width="10.7265625" style="27" customWidth="1"/>
    <col min="11" max="11" width="8.7265625" style="27" customWidth="1"/>
    <col min="12" max="12" width="7.54296875" style="27" customWidth="1"/>
    <col min="13" max="16384" width="8.7265625" style="27"/>
  </cols>
  <sheetData>
    <row r="2" spans="1:12">
      <c r="I2" s="46"/>
    </row>
    <row r="3" spans="1:12" ht="15" thickBot="1"/>
    <row r="4" spans="1:12">
      <c r="A4" s="35" t="s">
        <v>18</v>
      </c>
      <c r="B4" s="86" t="s">
        <v>20</v>
      </c>
      <c r="C4" s="86"/>
      <c r="D4" s="36"/>
      <c r="E4" s="36"/>
      <c r="F4" s="36"/>
      <c r="G4" s="36"/>
      <c r="H4" s="36"/>
      <c r="I4" s="36"/>
      <c r="J4" s="36"/>
      <c r="K4" s="36"/>
      <c r="L4" s="37"/>
    </row>
    <row r="5" spans="1:12">
      <c r="A5" s="38">
        <v>50</v>
      </c>
      <c r="B5" s="5"/>
      <c r="C5" s="5" t="s">
        <v>16</v>
      </c>
      <c r="D5" s="95" t="str">
        <f>VLOOKUP(A5,Totals!$A1:Q189,2)</f>
        <v>SU 639</v>
      </c>
      <c r="E5" s="5" t="s">
        <v>17</v>
      </c>
      <c r="F5" s="96">
        <f>VLOOKUP(A5,Totals!A1:Q189,4)</f>
        <v>24</v>
      </c>
      <c r="G5" s="22" t="s">
        <v>19</v>
      </c>
      <c r="H5" s="5"/>
      <c r="I5" s="5"/>
      <c r="J5" s="5"/>
      <c r="K5" s="91">
        <f>VLOOKUP(A5,Totals!A1:Q189,5)</f>
        <v>7768</v>
      </c>
      <c r="L5" s="25"/>
    </row>
    <row r="6" spans="1:12">
      <c r="A6" s="39"/>
      <c r="B6" s="5"/>
      <c r="C6" s="5"/>
      <c r="D6" s="5"/>
      <c r="E6" s="5"/>
      <c r="F6" s="5"/>
      <c r="G6" s="5"/>
      <c r="H6" s="5"/>
      <c r="I6" s="5"/>
      <c r="J6" s="5"/>
      <c r="K6" s="5"/>
      <c r="L6" s="85" t="s">
        <v>44</v>
      </c>
    </row>
    <row r="7" spans="1:12" ht="17" customHeight="1">
      <c r="A7" s="39"/>
      <c r="B7" s="5"/>
      <c r="C7" s="7" t="s">
        <v>5</v>
      </c>
      <c r="D7" s="8" t="s">
        <v>6</v>
      </c>
      <c r="E7" s="9" t="s">
        <v>7</v>
      </c>
      <c r="F7" s="10" t="s">
        <v>8</v>
      </c>
      <c r="G7" s="11" t="s">
        <v>9</v>
      </c>
      <c r="H7" s="12" t="s">
        <v>10</v>
      </c>
      <c r="I7" s="13" t="s">
        <v>15</v>
      </c>
      <c r="J7" s="14" t="s">
        <v>12</v>
      </c>
      <c r="K7" s="15" t="s">
        <v>14</v>
      </c>
      <c r="L7" s="85"/>
    </row>
    <row r="8" spans="1:12">
      <c r="A8" s="39"/>
      <c r="B8" s="5"/>
      <c r="C8" s="32">
        <f>VLOOKUP($A$5,Totals!$A1:$Q$189,9)</f>
        <v>50</v>
      </c>
      <c r="D8" s="91">
        <f>VLOOKUP($A$5,Totals!$A1:$Q$189,10)</f>
        <v>25</v>
      </c>
      <c r="E8" s="91">
        <f>VLOOKUP($A$5,Totals!$A1:$Q$189,11)</f>
        <v>49</v>
      </c>
      <c r="F8" s="91">
        <f>VLOOKUP($A$5,Totals!$A1:$Q$189,12)</f>
        <v>49</v>
      </c>
      <c r="G8" s="91">
        <f>VLOOKUP($A$5,Totals!$A1:$Q$189,13)</f>
        <v>148</v>
      </c>
      <c r="H8" s="91">
        <f>VLOOKUP($A$5,Totals!$A1:$Q$189,14)</f>
        <v>97</v>
      </c>
      <c r="I8" s="91">
        <f>VLOOKUP($A$5,Totals!$A1:$Q$189,15)</f>
        <v>107</v>
      </c>
      <c r="J8" s="91">
        <f>VLOOKUP($A$5,Totals!$A1:$Q$189,16)</f>
        <v>71</v>
      </c>
      <c r="K8" s="91">
        <f>VLOOKUP($A$5,Totals!$A1:$Q$189,17)</f>
        <v>10</v>
      </c>
      <c r="L8" s="92">
        <f>SUM(C8:K8)</f>
        <v>606</v>
      </c>
    </row>
    <row r="9" spans="1:12">
      <c r="A9" s="39"/>
      <c r="B9" s="5"/>
      <c r="C9" s="93">
        <f>C8/$L$8</f>
        <v>8.2508250825082508E-2</v>
      </c>
      <c r="D9" s="93">
        <f t="shared" ref="D9:K9" si="0">D8/$L$8</f>
        <v>4.1254125412541254E-2</v>
      </c>
      <c r="E9" s="93">
        <f t="shared" si="0"/>
        <v>8.0858085808580851E-2</v>
      </c>
      <c r="F9" s="93">
        <f t="shared" si="0"/>
        <v>8.0858085808580851E-2</v>
      </c>
      <c r="G9" s="93">
        <f t="shared" si="0"/>
        <v>0.24422442244224424</v>
      </c>
      <c r="H9" s="93">
        <f t="shared" si="0"/>
        <v>0.16006600660066006</v>
      </c>
      <c r="I9" s="93">
        <f t="shared" si="0"/>
        <v>0.17656765676567657</v>
      </c>
      <c r="J9" s="93">
        <f t="shared" si="0"/>
        <v>0.11716171617161716</v>
      </c>
      <c r="K9" s="93">
        <f t="shared" si="0"/>
        <v>1.65016501650165E-2</v>
      </c>
      <c r="L9" s="25"/>
    </row>
    <row r="10" spans="1:12">
      <c r="A10" s="40" t="s">
        <v>30</v>
      </c>
      <c r="C10" s="98">
        <f>K5/F5</f>
        <v>323.66666666666669</v>
      </c>
      <c r="E10" s="28" t="s">
        <v>31</v>
      </c>
      <c r="G10" s="97">
        <f>((C8+D8+E8+F8+G8+H8+I8+J8+K8)*12)/F5</f>
        <v>303</v>
      </c>
      <c r="H10" s="5"/>
      <c r="I10" s="5"/>
      <c r="J10" s="5"/>
      <c r="K10" s="5"/>
      <c r="L10" s="25"/>
    </row>
    <row r="11" spans="1:12" ht="15" thickBot="1">
      <c r="A11" s="41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4"/>
    </row>
    <row r="12" spans="1:12">
      <c r="A12" s="42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37"/>
    </row>
    <row r="13" spans="1:12">
      <c r="A13" s="89" t="s">
        <v>21</v>
      </c>
      <c r="B13" s="90"/>
      <c r="C13" s="90"/>
      <c r="D13" s="5"/>
      <c r="E13" s="5"/>
      <c r="F13" s="5"/>
      <c r="G13" s="5" t="s">
        <v>23</v>
      </c>
      <c r="H13" s="5"/>
      <c r="I13" s="5"/>
      <c r="J13" s="5"/>
      <c r="K13" s="5">
        <f>SUM(C16:K16)*12</f>
        <v>5112</v>
      </c>
      <c r="L13" s="25"/>
    </row>
    <row r="14" spans="1:12">
      <c r="A14" s="39"/>
      <c r="B14" s="6"/>
      <c r="C14" s="6"/>
      <c r="D14" s="5"/>
      <c r="E14" s="5"/>
      <c r="F14" s="5"/>
      <c r="G14" s="5"/>
      <c r="H14" s="5"/>
      <c r="I14" s="5"/>
      <c r="J14" s="5"/>
      <c r="K14" s="5"/>
      <c r="L14" s="85" t="s">
        <v>44</v>
      </c>
    </row>
    <row r="15" spans="1:12">
      <c r="A15" s="87" t="s">
        <v>34</v>
      </c>
      <c r="B15" s="88"/>
      <c r="C15" s="7" t="s">
        <v>5</v>
      </c>
      <c r="D15" s="16" t="s">
        <v>22</v>
      </c>
      <c r="E15" s="9" t="s">
        <v>7</v>
      </c>
      <c r="F15" s="10" t="s">
        <v>8</v>
      </c>
      <c r="G15" s="11" t="s">
        <v>9</v>
      </c>
      <c r="H15" s="12" t="s">
        <v>10</v>
      </c>
      <c r="I15" s="13" t="s">
        <v>15</v>
      </c>
      <c r="J15" s="14" t="s">
        <v>12</v>
      </c>
      <c r="K15" s="15" t="s">
        <v>14</v>
      </c>
      <c r="L15" s="85"/>
    </row>
    <row r="16" spans="1:12">
      <c r="A16" s="87"/>
      <c r="B16" s="88"/>
      <c r="C16" s="95">
        <f>ROUNDUP(C8*0.68,0)-1</f>
        <v>33</v>
      </c>
      <c r="D16" s="95">
        <f>ROUNDUP(D8*1.3,0)</f>
        <v>33</v>
      </c>
      <c r="E16" s="95">
        <f>ROUNDUP(E8*0.68,0)</f>
        <v>34</v>
      </c>
      <c r="F16" s="95">
        <f>ROUNDUP(F8*0.68,0)</f>
        <v>34</v>
      </c>
      <c r="G16" s="95">
        <f>ROUNDUP(G8*0.68,0)-2</f>
        <v>99</v>
      </c>
      <c r="H16" s="95">
        <f>ROUNDUP(H8*0.68,0)-1</f>
        <v>65</v>
      </c>
      <c r="I16" s="95">
        <f>ROUNDUP(I8*0.68,0)-1</f>
        <v>72</v>
      </c>
      <c r="J16" s="95">
        <f>ROUNDUP(J8*0.68,0)</f>
        <v>49</v>
      </c>
      <c r="K16" s="95">
        <f>ROUNDUP(K8*0.7,0)</f>
        <v>7</v>
      </c>
      <c r="L16" s="94">
        <f>SUM(C16:K16)</f>
        <v>426</v>
      </c>
    </row>
    <row r="17" spans="1:12">
      <c r="A17" s="39"/>
      <c r="B17" s="5"/>
      <c r="C17" s="93">
        <f>C16/$L$16</f>
        <v>7.746478873239436E-2</v>
      </c>
      <c r="D17" s="93">
        <f t="shared" ref="D17:K17" si="1">D16/$L$16</f>
        <v>7.746478873239436E-2</v>
      </c>
      <c r="E17" s="93">
        <f t="shared" si="1"/>
        <v>7.9812206572769953E-2</v>
      </c>
      <c r="F17" s="93">
        <f t="shared" si="1"/>
        <v>7.9812206572769953E-2</v>
      </c>
      <c r="G17" s="93">
        <f t="shared" si="1"/>
        <v>0.23239436619718309</v>
      </c>
      <c r="H17" s="93">
        <f t="shared" si="1"/>
        <v>0.15258215962441316</v>
      </c>
      <c r="I17" s="93">
        <f t="shared" si="1"/>
        <v>0.16901408450704225</v>
      </c>
      <c r="J17" s="93">
        <f t="shared" si="1"/>
        <v>0.11502347417840375</v>
      </c>
      <c r="K17" s="93">
        <f t="shared" si="1"/>
        <v>1.6431924882629109E-2</v>
      </c>
      <c r="L17" s="94"/>
    </row>
    <row r="18" spans="1:12" ht="15" thickBot="1">
      <c r="A18" s="41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4"/>
    </row>
    <row r="19" spans="1:12">
      <c r="A19" s="42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37"/>
    </row>
    <row r="20" spans="1:12">
      <c r="A20" s="39"/>
      <c r="B20" s="17" t="s">
        <v>35</v>
      </c>
      <c r="C20" s="5"/>
      <c r="D20" s="5"/>
      <c r="E20" s="5"/>
      <c r="F20" s="5"/>
      <c r="G20" s="5" t="s">
        <v>24</v>
      </c>
      <c r="H20" s="5"/>
      <c r="I20" s="5"/>
      <c r="J20" s="5"/>
      <c r="K20" s="5">
        <f>SUM(C23:K23)*12</f>
        <v>1812</v>
      </c>
      <c r="L20" s="25"/>
    </row>
    <row r="21" spans="1:12">
      <c r="A21" s="39" t="s">
        <v>25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85" t="s">
        <v>44</v>
      </c>
    </row>
    <row r="22" spans="1:12">
      <c r="A22" s="44">
        <v>0.25</v>
      </c>
      <c r="B22" s="5"/>
      <c r="C22" s="7" t="s">
        <v>5</v>
      </c>
      <c r="D22" s="16" t="s">
        <v>22</v>
      </c>
      <c r="E22" s="9" t="s">
        <v>7</v>
      </c>
      <c r="F22" s="10" t="s">
        <v>8</v>
      </c>
      <c r="G22" s="11" t="s">
        <v>9</v>
      </c>
      <c r="H22" s="12" t="s">
        <v>10</v>
      </c>
      <c r="I22" s="13" t="s">
        <v>15</v>
      </c>
      <c r="J22" s="14" t="s">
        <v>12</v>
      </c>
      <c r="K22" s="15" t="s">
        <v>14</v>
      </c>
      <c r="L22" s="85"/>
    </row>
    <row r="23" spans="1:12">
      <c r="A23" s="39"/>
      <c r="B23" s="5"/>
      <c r="C23" s="95">
        <f>ROUNDUP(C8*$A$22,0)-1</f>
        <v>12</v>
      </c>
      <c r="D23" s="95">
        <f>ROUNDUP(D8*$A$22,0)+1</f>
        <v>8</v>
      </c>
      <c r="E23" s="95">
        <f>ROUNDDOWN(E8*$A$22,0)</f>
        <v>12</v>
      </c>
      <c r="F23" s="95">
        <f>ROUNDUP(F8*$A$22,0)</f>
        <v>13</v>
      </c>
      <c r="G23" s="95">
        <f>ROUNDUP(G8*$A$22,0)-2</f>
        <v>35</v>
      </c>
      <c r="H23" s="95">
        <f>ROUNDUP(H8*$A$22,0)-1</f>
        <v>24</v>
      </c>
      <c r="I23" s="95">
        <f>ROUNDUP(I8*$A$22,0)-1</f>
        <v>26</v>
      </c>
      <c r="J23" s="95">
        <f t="shared" ref="J23:K23" si="2">ROUNDUP(J8*$A$22,0)</f>
        <v>18</v>
      </c>
      <c r="K23" s="95">
        <f t="shared" si="2"/>
        <v>3</v>
      </c>
      <c r="L23" s="25">
        <f>SUM(C23:K23)</f>
        <v>151</v>
      </c>
    </row>
    <row r="24" spans="1:12">
      <c r="A24" s="39"/>
      <c r="B24" s="5"/>
      <c r="C24" s="93">
        <f>C23/$L$23</f>
        <v>7.9470198675496692E-2</v>
      </c>
      <c r="D24" s="93">
        <f t="shared" ref="D24:K24" si="3">D23/$L$23</f>
        <v>5.2980132450331126E-2</v>
      </c>
      <c r="E24" s="93">
        <f t="shared" si="3"/>
        <v>7.9470198675496692E-2</v>
      </c>
      <c r="F24" s="93">
        <f t="shared" si="3"/>
        <v>8.6092715231788075E-2</v>
      </c>
      <c r="G24" s="93">
        <f t="shared" si="3"/>
        <v>0.23178807947019867</v>
      </c>
      <c r="H24" s="93">
        <f t="shared" si="3"/>
        <v>0.15894039735099338</v>
      </c>
      <c r="I24" s="93">
        <f t="shared" si="3"/>
        <v>0.17218543046357615</v>
      </c>
      <c r="J24" s="93">
        <f t="shared" si="3"/>
        <v>0.11920529801324503</v>
      </c>
      <c r="K24" s="93">
        <f t="shared" si="3"/>
        <v>1.9867549668874173E-2</v>
      </c>
      <c r="L24" s="25"/>
    </row>
    <row r="25" spans="1:12" ht="15" thickBot="1">
      <c r="A25" s="41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4"/>
    </row>
    <row r="26" spans="1:12">
      <c r="A26" s="39"/>
      <c r="B26" s="17" t="s">
        <v>36</v>
      </c>
      <c r="C26" s="5"/>
      <c r="D26" s="5"/>
      <c r="E26" s="5"/>
      <c r="F26" s="5"/>
      <c r="G26" s="5"/>
      <c r="H26" s="5"/>
      <c r="I26" s="5"/>
      <c r="J26" s="5"/>
      <c r="K26" s="5"/>
      <c r="L26" s="25"/>
    </row>
    <row r="27" spans="1:12">
      <c r="A27" s="39"/>
      <c r="B27" s="5"/>
      <c r="C27" s="5"/>
      <c r="D27" s="5"/>
      <c r="E27" s="5"/>
      <c r="F27" s="5"/>
      <c r="G27" s="5"/>
      <c r="H27" s="5"/>
      <c r="I27" s="5"/>
      <c r="J27" s="5"/>
      <c r="K27" s="5"/>
      <c r="L27" s="85" t="s">
        <v>44</v>
      </c>
    </row>
    <row r="28" spans="1:12">
      <c r="A28" s="39"/>
      <c r="B28" s="5"/>
      <c r="C28" s="7" t="s">
        <v>5</v>
      </c>
      <c r="D28" s="16" t="s">
        <v>22</v>
      </c>
      <c r="E28" s="9" t="s">
        <v>7</v>
      </c>
      <c r="F28" s="10" t="s">
        <v>8</v>
      </c>
      <c r="G28" s="11" t="s">
        <v>9</v>
      </c>
      <c r="H28" s="12" t="s">
        <v>10</v>
      </c>
      <c r="I28" s="13" t="s">
        <v>15</v>
      </c>
      <c r="J28" s="14" t="s">
        <v>12</v>
      </c>
      <c r="K28" s="15" t="s">
        <v>14</v>
      </c>
      <c r="L28" s="85"/>
    </row>
    <row r="29" spans="1:12">
      <c r="A29" s="39"/>
      <c r="B29" s="5"/>
      <c r="C29" s="91">
        <f>(((($G$10*$A$31)*C17)/12)*0.68)-1</f>
        <v>25.601408450704227</v>
      </c>
      <c r="D29" s="91">
        <f>(((($G$10*$A$31)*D17)/12)*0.68)-1</f>
        <v>25.601408450704227</v>
      </c>
      <c r="E29" s="91">
        <f>(((($G$10*$A$31)*E17)/12)*0.68)-1</f>
        <v>26.407511737089202</v>
      </c>
      <c r="F29" s="91">
        <f>(((($G$10*$A$31)*F17)/12)*0.68)-1</f>
        <v>26.407511737089202</v>
      </c>
      <c r="G29" s="91">
        <f>(((($G$10*$A$31)*G17)/12)*0.68)-2</f>
        <v>77.804225352112681</v>
      </c>
      <c r="H29" s="91">
        <f>(((($G$10*$A$31)*H17)/12)*0.68)-1</f>
        <v>51.396713615023479</v>
      </c>
      <c r="I29" s="91">
        <f>(((($G$10*$A$31)*I17)/12)*0.68)-1</f>
        <v>57.039436619718316</v>
      </c>
      <c r="J29" s="91">
        <f>(((($G$10*$A$31)*J17)/12)*0.68)</f>
        <v>39.49906103286385</v>
      </c>
      <c r="K29" s="91">
        <f>(((($G$10*$A$31)*K17)/12)*0.68)</f>
        <v>5.6427230046948367</v>
      </c>
      <c r="L29" s="26">
        <f>SUM(C29:K29)</f>
        <v>335.40000000000003</v>
      </c>
    </row>
    <row r="30" spans="1:12">
      <c r="A30" s="40" t="s">
        <v>33</v>
      </c>
      <c r="B30" s="5"/>
      <c r="C30" s="93">
        <f>C29/$L$29</f>
        <v>7.6330973317543904E-2</v>
      </c>
      <c r="D30" s="93">
        <f t="shared" ref="D30:K30" si="4">D29/$L$29</f>
        <v>7.6330973317543904E-2</v>
      </c>
      <c r="E30" s="93">
        <f t="shared" si="4"/>
        <v>7.8734382042603454E-2</v>
      </c>
      <c r="F30" s="93">
        <f t="shared" si="4"/>
        <v>7.8734382042603454E-2</v>
      </c>
      <c r="G30" s="93">
        <f t="shared" si="4"/>
        <v>0.2319744345620533</v>
      </c>
      <c r="H30" s="93">
        <f t="shared" si="4"/>
        <v>0.15324005251944983</v>
      </c>
      <c r="I30" s="93">
        <f t="shared" si="4"/>
        <v>0.17006391359486675</v>
      </c>
      <c r="J30" s="93">
        <f t="shared" si="4"/>
        <v>0.11776702752791844</v>
      </c>
      <c r="K30" s="93">
        <f t="shared" si="4"/>
        <v>1.6823861075416922E-2</v>
      </c>
      <c r="L30" s="25"/>
    </row>
    <row r="31" spans="1:12">
      <c r="A31" s="45">
        <v>20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25"/>
    </row>
    <row r="32" spans="1:12" ht="15" thickBot="1">
      <c r="A32" s="41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4"/>
    </row>
    <row r="33" spans="1:10">
      <c r="A33" s="47" t="s">
        <v>48</v>
      </c>
      <c r="B33" s="48"/>
      <c r="C33" s="48"/>
      <c r="D33" s="48"/>
      <c r="E33" s="48"/>
      <c r="F33" s="48"/>
      <c r="G33" s="48"/>
      <c r="H33" s="48"/>
      <c r="I33" s="48"/>
      <c r="J33" s="48"/>
    </row>
  </sheetData>
  <sheetProtection algorithmName="SHA-512" hashValue="dDH2AF5b9gPmvbxgSq6SzVtsAsl4flD6RjgcPGBpTq2eAw0J9jnIgD0Llhwq+ElQBeJQgH48vov6GFigZPjVQA==" saltValue="Xx8vye/13PdD9kmncCIb9g==" spinCount="100000" sheet="1" objects="1" scenarios="1" selectLockedCells="1"/>
  <mergeCells count="7">
    <mergeCell ref="L14:L15"/>
    <mergeCell ref="L6:L7"/>
    <mergeCell ref="L21:L22"/>
    <mergeCell ref="L27:L28"/>
    <mergeCell ref="B4:C4"/>
    <mergeCell ref="A15:B16"/>
    <mergeCell ref="A13:C13"/>
  </mergeCells>
  <pageMargins left="0.25" right="0.25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9B1B7-06E0-4C77-A1B9-79498EA86F4A}">
  <dimension ref="A1:Q189"/>
  <sheetViews>
    <sheetView topLeftCell="A175" workbookViewId="0">
      <selection activeCell="B191" sqref="B191"/>
    </sheetView>
  </sheetViews>
  <sheetFormatPr defaultRowHeight="14.5"/>
  <sheetData>
    <row r="1" spans="1:17">
      <c r="A1" s="1" t="s">
        <v>1</v>
      </c>
      <c r="B1" t="s">
        <v>0</v>
      </c>
      <c r="C1" t="s">
        <v>50</v>
      </c>
      <c r="D1" t="s">
        <v>2</v>
      </c>
      <c r="E1" t="s">
        <v>3</v>
      </c>
      <c r="F1" s="21" t="s">
        <v>1</v>
      </c>
      <c r="H1" t="s">
        <v>4</v>
      </c>
      <c r="I1" t="s">
        <v>5</v>
      </c>
      <c r="J1" t="s">
        <v>6</v>
      </c>
      <c r="K1" t="s">
        <v>7</v>
      </c>
      <c r="L1" t="s">
        <v>8</v>
      </c>
      <c r="M1" t="s">
        <v>9</v>
      </c>
      <c r="N1" t="s">
        <v>10</v>
      </c>
      <c r="O1" t="s">
        <v>11</v>
      </c>
      <c r="P1" t="s">
        <v>12</v>
      </c>
      <c r="Q1" t="s">
        <v>13</v>
      </c>
    </row>
    <row r="2" spans="1:17">
      <c r="A2" s="1">
        <v>5</v>
      </c>
      <c r="B2" t="s">
        <v>77</v>
      </c>
      <c r="C2" t="s">
        <v>67</v>
      </c>
      <c r="D2">
        <v>1</v>
      </c>
      <c r="E2">
        <v>564</v>
      </c>
      <c r="F2" s="29">
        <v>5</v>
      </c>
      <c r="G2" t="s">
        <v>4</v>
      </c>
      <c r="H2">
        <v>47</v>
      </c>
      <c r="I2">
        <v>1</v>
      </c>
      <c r="J2">
        <v>1</v>
      </c>
      <c r="K2">
        <v>5</v>
      </c>
      <c r="L2">
        <v>10</v>
      </c>
      <c r="M2">
        <v>10</v>
      </c>
      <c r="N2">
        <v>5</v>
      </c>
      <c r="O2">
        <v>10</v>
      </c>
      <c r="P2">
        <v>5</v>
      </c>
      <c r="Q2">
        <v>0</v>
      </c>
    </row>
    <row r="3" spans="1:17">
      <c r="A3" s="1">
        <v>11</v>
      </c>
      <c r="B3" t="s">
        <v>66</v>
      </c>
      <c r="C3" t="s">
        <v>52</v>
      </c>
      <c r="D3">
        <v>3</v>
      </c>
      <c r="E3">
        <v>300</v>
      </c>
      <c r="F3" s="29">
        <v>11</v>
      </c>
      <c r="G3" t="s">
        <v>4</v>
      </c>
      <c r="H3">
        <v>25</v>
      </c>
      <c r="I3">
        <v>2</v>
      </c>
      <c r="J3">
        <v>2</v>
      </c>
      <c r="K3">
        <v>2</v>
      </c>
      <c r="L3">
        <v>6</v>
      </c>
      <c r="M3">
        <v>2</v>
      </c>
      <c r="N3">
        <v>2</v>
      </c>
      <c r="O3">
        <v>2</v>
      </c>
      <c r="P3">
        <v>6</v>
      </c>
      <c r="Q3">
        <v>1</v>
      </c>
    </row>
    <row r="4" spans="1:17">
      <c r="A4" s="1">
        <v>15</v>
      </c>
      <c r="B4" t="s">
        <v>51</v>
      </c>
      <c r="C4" t="s">
        <v>52</v>
      </c>
      <c r="D4">
        <v>16</v>
      </c>
      <c r="E4">
        <v>7422</v>
      </c>
      <c r="F4" s="29">
        <v>15</v>
      </c>
      <c r="G4" t="s">
        <v>4</v>
      </c>
      <c r="H4">
        <v>543</v>
      </c>
      <c r="I4">
        <v>44</v>
      </c>
      <c r="J4">
        <v>38</v>
      </c>
      <c r="K4">
        <v>65</v>
      </c>
      <c r="L4">
        <v>36</v>
      </c>
      <c r="M4">
        <v>150</v>
      </c>
      <c r="N4">
        <v>76</v>
      </c>
      <c r="O4">
        <v>98</v>
      </c>
      <c r="P4">
        <v>29</v>
      </c>
      <c r="Q4">
        <v>7</v>
      </c>
    </row>
    <row r="5" spans="1:17">
      <c r="A5" s="1">
        <v>25</v>
      </c>
      <c r="B5" t="s">
        <v>58</v>
      </c>
      <c r="C5" t="s">
        <v>52</v>
      </c>
      <c r="D5">
        <v>25</v>
      </c>
      <c r="E5">
        <v>45616</v>
      </c>
      <c r="F5" s="29">
        <v>25</v>
      </c>
      <c r="G5" t="s">
        <v>4</v>
      </c>
      <c r="H5">
        <v>3685</v>
      </c>
      <c r="I5">
        <v>295</v>
      </c>
      <c r="J5">
        <v>220</v>
      </c>
      <c r="K5">
        <v>354</v>
      </c>
      <c r="L5">
        <v>319</v>
      </c>
      <c r="M5">
        <v>811</v>
      </c>
      <c r="N5">
        <v>588</v>
      </c>
      <c r="O5">
        <v>700</v>
      </c>
      <c r="P5">
        <v>340</v>
      </c>
      <c r="Q5">
        <v>58</v>
      </c>
    </row>
    <row r="6" spans="1:17">
      <c r="A6" s="1">
        <v>32</v>
      </c>
      <c r="B6" t="s">
        <v>71</v>
      </c>
      <c r="C6" t="s">
        <v>52</v>
      </c>
      <c r="D6">
        <v>26</v>
      </c>
      <c r="E6">
        <v>13489</v>
      </c>
      <c r="F6" s="29">
        <v>32</v>
      </c>
      <c r="G6" t="s">
        <v>4</v>
      </c>
      <c r="H6">
        <v>1083</v>
      </c>
      <c r="I6">
        <v>80</v>
      </c>
      <c r="J6">
        <v>90</v>
      </c>
      <c r="K6">
        <v>119</v>
      </c>
      <c r="L6">
        <v>119</v>
      </c>
      <c r="M6">
        <v>188</v>
      </c>
      <c r="N6">
        <v>165</v>
      </c>
      <c r="O6">
        <v>182</v>
      </c>
      <c r="P6">
        <v>120</v>
      </c>
      <c r="Q6">
        <v>20</v>
      </c>
    </row>
    <row r="7" spans="1:17">
      <c r="A7" s="1">
        <v>37</v>
      </c>
      <c r="B7" t="s">
        <v>77</v>
      </c>
      <c r="C7" t="s">
        <v>64</v>
      </c>
      <c r="D7">
        <v>6</v>
      </c>
      <c r="E7">
        <v>3830</v>
      </c>
      <c r="F7" s="29">
        <v>37</v>
      </c>
      <c r="G7" t="s">
        <v>4</v>
      </c>
      <c r="H7">
        <v>299</v>
      </c>
      <c r="I7">
        <v>21</v>
      </c>
      <c r="J7">
        <v>13</v>
      </c>
      <c r="K7">
        <v>29</v>
      </c>
      <c r="L7">
        <v>56</v>
      </c>
      <c r="M7">
        <v>64</v>
      </c>
      <c r="N7">
        <v>31</v>
      </c>
      <c r="O7">
        <v>48</v>
      </c>
      <c r="P7">
        <v>35</v>
      </c>
      <c r="Q7">
        <v>2</v>
      </c>
    </row>
    <row r="8" spans="1:17">
      <c r="A8" s="1">
        <v>42</v>
      </c>
      <c r="B8" t="s">
        <v>78</v>
      </c>
      <c r="C8" t="s">
        <v>52</v>
      </c>
      <c r="D8">
        <v>6</v>
      </c>
      <c r="E8">
        <v>1239</v>
      </c>
      <c r="F8" s="29">
        <v>42</v>
      </c>
      <c r="G8" t="s">
        <v>4</v>
      </c>
      <c r="H8">
        <v>87</v>
      </c>
      <c r="I8">
        <v>8</v>
      </c>
      <c r="J8">
        <v>3</v>
      </c>
      <c r="K8">
        <v>11</v>
      </c>
      <c r="L8">
        <v>5</v>
      </c>
      <c r="M8">
        <v>20</v>
      </c>
      <c r="N8">
        <v>16</v>
      </c>
      <c r="O8">
        <v>19</v>
      </c>
      <c r="P8">
        <v>5</v>
      </c>
      <c r="Q8">
        <v>0</v>
      </c>
    </row>
    <row r="9" spans="1:17">
      <c r="A9" s="1">
        <v>48</v>
      </c>
      <c r="B9" t="s">
        <v>77</v>
      </c>
      <c r="C9" t="s">
        <v>52</v>
      </c>
      <c r="D9">
        <v>8</v>
      </c>
      <c r="E9">
        <v>5310</v>
      </c>
      <c r="F9" s="29">
        <v>48</v>
      </c>
      <c r="G9" t="s">
        <v>4</v>
      </c>
      <c r="H9">
        <v>433</v>
      </c>
      <c r="I9">
        <v>32</v>
      </c>
      <c r="J9">
        <v>28</v>
      </c>
      <c r="K9">
        <v>30</v>
      </c>
      <c r="L9">
        <v>36</v>
      </c>
      <c r="M9">
        <v>107</v>
      </c>
      <c r="N9">
        <v>74</v>
      </c>
      <c r="O9">
        <v>80</v>
      </c>
      <c r="P9">
        <v>38</v>
      </c>
      <c r="Q9">
        <v>9</v>
      </c>
    </row>
    <row r="10" spans="1:17">
      <c r="A10" s="1">
        <v>49</v>
      </c>
      <c r="B10" t="s">
        <v>61</v>
      </c>
      <c r="C10" t="s">
        <v>52</v>
      </c>
      <c r="D10">
        <v>18</v>
      </c>
      <c r="E10">
        <v>17083</v>
      </c>
      <c r="F10" s="29">
        <v>49</v>
      </c>
      <c r="G10" t="s">
        <v>4</v>
      </c>
      <c r="H10">
        <v>1383</v>
      </c>
      <c r="I10">
        <v>120</v>
      </c>
      <c r="J10">
        <v>95</v>
      </c>
      <c r="K10">
        <v>120</v>
      </c>
      <c r="L10">
        <v>145</v>
      </c>
      <c r="M10">
        <v>305</v>
      </c>
      <c r="N10">
        <v>206</v>
      </c>
      <c r="O10">
        <v>243</v>
      </c>
      <c r="P10">
        <v>129</v>
      </c>
      <c r="Q10">
        <v>20</v>
      </c>
    </row>
    <row r="11" spans="1:17">
      <c r="A11" s="1">
        <v>50</v>
      </c>
      <c r="B11" t="s">
        <v>61</v>
      </c>
      <c r="C11" t="s">
        <v>52</v>
      </c>
      <c r="D11">
        <v>24</v>
      </c>
      <c r="E11">
        <v>7768</v>
      </c>
      <c r="F11" s="29">
        <v>50</v>
      </c>
      <c r="G11" t="s">
        <v>4</v>
      </c>
      <c r="H11">
        <v>606</v>
      </c>
      <c r="I11">
        <v>50</v>
      </c>
      <c r="J11">
        <v>25</v>
      </c>
      <c r="K11">
        <v>49</v>
      </c>
      <c r="L11">
        <v>49</v>
      </c>
      <c r="M11">
        <v>148</v>
      </c>
      <c r="N11">
        <v>97</v>
      </c>
      <c r="O11">
        <v>107</v>
      </c>
      <c r="P11">
        <v>71</v>
      </c>
      <c r="Q11">
        <v>10</v>
      </c>
    </row>
    <row r="12" spans="1:17">
      <c r="A12" s="1">
        <v>64</v>
      </c>
      <c r="B12" t="s">
        <v>66</v>
      </c>
      <c r="C12" t="s">
        <v>52</v>
      </c>
      <c r="D12">
        <v>5</v>
      </c>
      <c r="E12">
        <v>2100</v>
      </c>
      <c r="F12" s="29">
        <v>64</v>
      </c>
      <c r="G12" t="s">
        <v>4</v>
      </c>
      <c r="H12">
        <v>175</v>
      </c>
      <c r="I12">
        <v>12</v>
      </c>
      <c r="J12">
        <v>12</v>
      </c>
      <c r="K12">
        <v>18</v>
      </c>
      <c r="L12">
        <v>41</v>
      </c>
      <c r="M12">
        <v>18</v>
      </c>
      <c r="N12">
        <v>10</v>
      </c>
      <c r="O12">
        <v>24</v>
      </c>
      <c r="P12">
        <v>40</v>
      </c>
      <c r="Q12">
        <v>0</v>
      </c>
    </row>
    <row r="13" spans="1:17">
      <c r="A13" s="1">
        <v>79</v>
      </c>
      <c r="B13" t="s">
        <v>66</v>
      </c>
      <c r="C13" t="s">
        <v>52</v>
      </c>
      <c r="D13">
        <v>6</v>
      </c>
      <c r="E13">
        <v>7488</v>
      </c>
      <c r="F13" s="29">
        <v>79</v>
      </c>
      <c r="G13" t="s">
        <v>4</v>
      </c>
      <c r="H13">
        <v>624</v>
      </c>
      <c r="I13">
        <v>33</v>
      </c>
      <c r="J13">
        <v>47</v>
      </c>
      <c r="K13">
        <v>84</v>
      </c>
      <c r="L13">
        <v>122</v>
      </c>
      <c r="M13">
        <v>75</v>
      </c>
      <c r="N13">
        <v>37</v>
      </c>
      <c r="O13">
        <v>100</v>
      </c>
      <c r="P13">
        <v>126</v>
      </c>
      <c r="Q13">
        <v>0</v>
      </c>
    </row>
    <row r="14" spans="1:17">
      <c r="A14" s="1">
        <v>81</v>
      </c>
      <c r="B14" t="s">
        <v>71</v>
      </c>
      <c r="C14" t="s">
        <v>60</v>
      </c>
      <c r="D14">
        <v>2</v>
      </c>
      <c r="E14">
        <v>682</v>
      </c>
      <c r="F14" s="29">
        <v>81</v>
      </c>
      <c r="G14" t="s">
        <v>4</v>
      </c>
      <c r="H14">
        <v>55</v>
      </c>
      <c r="I14">
        <v>5</v>
      </c>
      <c r="J14">
        <v>5</v>
      </c>
      <c r="K14">
        <v>7</v>
      </c>
      <c r="L14">
        <v>7</v>
      </c>
      <c r="M14">
        <v>7</v>
      </c>
      <c r="N14">
        <v>7</v>
      </c>
      <c r="O14">
        <v>9</v>
      </c>
      <c r="P14">
        <v>8</v>
      </c>
      <c r="Q14">
        <v>0</v>
      </c>
    </row>
    <row r="15" spans="1:17">
      <c r="A15" s="1">
        <v>84</v>
      </c>
      <c r="B15" t="s">
        <v>61</v>
      </c>
      <c r="C15" t="s">
        <v>52</v>
      </c>
      <c r="D15">
        <v>15</v>
      </c>
      <c r="E15">
        <v>4636</v>
      </c>
      <c r="F15" s="29">
        <v>84</v>
      </c>
      <c r="G15" t="s">
        <v>4</v>
      </c>
      <c r="H15">
        <v>378</v>
      </c>
      <c r="I15">
        <v>32</v>
      </c>
      <c r="J15">
        <v>30</v>
      </c>
      <c r="K15">
        <v>34</v>
      </c>
      <c r="L15">
        <v>31</v>
      </c>
      <c r="M15">
        <v>79</v>
      </c>
      <c r="N15">
        <v>58</v>
      </c>
      <c r="O15">
        <v>72</v>
      </c>
      <c r="P15">
        <v>39</v>
      </c>
      <c r="Q15">
        <v>3</v>
      </c>
    </row>
    <row r="16" spans="1:17">
      <c r="A16" s="1">
        <v>88</v>
      </c>
      <c r="B16" t="s">
        <v>75</v>
      </c>
      <c r="C16" t="s">
        <v>52</v>
      </c>
      <c r="D16">
        <v>10</v>
      </c>
      <c r="E16">
        <v>3586</v>
      </c>
      <c r="F16" s="29">
        <v>88</v>
      </c>
      <c r="G16" t="s">
        <v>4</v>
      </c>
      <c r="H16">
        <v>296</v>
      </c>
      <c r="I16">
        <v>24</v>
      </c>
      <c r="J16">
        <v>21</v>
      </c>
      <c r="K16">
        <v>32</v>
      </c>
      <c r="L16">
        <v>34</v>
      </c>
      <c r="M16">
        <v>59</v>
      </c>
      <c r="N16">
        <v>38</v>
      </c>
      <c r="O16">
        <v>48</v>
      </c>
      <c r="P16">
        <v>38</v>
      </c>
      <c r="Q16">
        <v>2</v>
      </c>
    </row>
    <row r="17" spans="1:17">
      <c r="A17" s="1">
        <v>116</v>
      </c>
      <c r="B17" t="s">
        <v>81</v>
      </c>
      <c r="C17" t="s">
        <v>52</v>
      </c>
      <c r="D17">
        <v>6</v>
      </c>
      <c r="E17">
        <v>7158</v>
      </c>
      <c r="F17" s="29">
        <v>116</v>
      </c>
      <c r="G17" t="s">
        <v>4</v>
      </c>
      <c r="H17">
        <v>592</v>
      </c>
      <c r="I17">
        <v>47</v>
      </c>
      <c r="J17">
        <v>44</v>
      </c>
      <c r="K17">
        <v>56</v>
      </c>
      <c r="L17">
        <v>57</v>
      </c>
      <c r="M17">
        <v>130</v>
      </c>
      <c r="N17">
        <v>86</v>
      </c>
      <c r="O17">
        <v>111</v>
      </c>
      <c r="P17">
        <v>54</v>
      </c>
      <c r="Q17">
        <v>7</v>
      </c>
    </row>
    <row r="18" spans="1:17">
      <c r="A18" s="1">
        <v>119</v>
      </c>
      <c r="B18" t="s">
        <v>74</v>
      </c>
      <c r="C18" t="s">
        <v>52</v>
      </c>
      <c r="D18">
        <v>6</v>
      </c>
      <c r="E18">
        <v>2297</v>
      </c>
      <c r="F18" s="29">
        <v>119</v>
      </c>
      <c r="G18" t="s">
        <v>4</v>
      </c>
      <c r="H18">
        <v>189</v>
      </c>
      <c r="I18">
        <v>11</v>
      </c>
      <c r="J18">
        <v>13</v>
      </c>
      <c r="K18">
        <v>22</v>
      </c>
      <c r="L18">
        <v>32</v>
      </c>
      <c r="M18">
        <v>28</v>
      </c>
      <c r="N18">
        <v>18</v>
      </c>
      <c r="O18">
        <v>26</v>
      </c>
      <c r="P18">
        <v>35</v>
      </c>
      <c r="Q18">
        <v>4</v>
      </c>
    </row>
    <row r="19" spans="1:17">
      <c r="A19" s="1">
        <v>125</v>
      </c>
      <c r="B19" t="s">
        <v>66</v>
      </c>
      <c r="C19" t="s">
        <v>52</v>
      </c>
      <c r="D19">
        <v>4</v>
      </c>
      <c r="E19">
        <v>1656</v>
      </c>
      <c r="F19" s="29">
        <v>125</v>
      </c>
      <c r="G19" t="s">
        <v>4</v>
      </c>
      <c r="H19">
        <v>138</v>
      </c>
      <c r="I19">
        <v>5</v>
      </c>
      <c r="J19">
        <v>7</v>
      </c>
      <c r="K19">
        <v>23</v>
      </c>
      <c r="L19">
        <v>28</v>
      </c>
      <c r="M19">
        <v>17</v>
      </c>
      <c r="N19">
        <v>12</v>
      </c>
      <c r="O19">
        <v>17</v>
      </c>
      <c r="P19">
        <v>29</v>
      </c>
      <c r="Q19">
        <v>0</v>
      </c>
    </row>
    <row r="20" spans="1:17">
      <c r="A20" s="1">
        <v>128</v>
      </c>
      <c r="B20" t="s">
        <v>77</v>
      </c>
      <c r="C20" t="s">
        <v>52</v>
      </c>
      <c r="D20">
        <v>9</v>
      </c>
      <c r="E20">
        <v>6208</v>
      </c>
      <c r="F20" s="29">
        <v>128</v>
      </c>
      <c r="G20" t="s">
        <v>4</v>
      </c>
      <c r="H20">
        <v>491</v>
      </c>
      <c r="I20">
        <v>33</v>
      </c>
      <c r="J20">
        <v>39</v>
      </c>
      <c r="K20">
        <v>47</v>
      </c>
      <c r="L20">
        <v>74</v>
      </c>
      <c r="M20">
        <v>107</v>
      </c>
      <c r="N20">
        <v>51</v>
      </c>
      <c r="O20">
        <v>83</v>
      </c>
      <c r="P20">
        <v>53</v>
      </c>
      <c r="Q20">
        <v>4</v>
      </c>
    </row>
    <row r="21" spans="1:17">
      <c r="A21" s="1">
        <v>130</v>
      </c>
      <c r="B21" t="s">
        <v>72</v>
      </c>
      <c r="C21" t="s">
        <v>52</v>
      </c>
      <c r="D21">
        <v>14</v>
      </c>
      <c r="E21">
        <v>4999</v>
      </c>
      <c r="F21" s="29">
        <v>130</v>
      </c>
      <c r="G21" t="s">
        <v>4</v>
      </c>
      <c r="H21">
        <v>398</v>
      </c>
      <c r="I21">
        <v>30</v>
      </c>
      <c r="J21">
        <v>15</v>
      </c>
      <c r="K21">
        <v>31</v>
      </c>
      <c r="L21">
        <v>34</v>
      </c>
      <c r="M21">
        <v>106</v>
      </c>
      <c r="N21">
        <v>62</v>
      </c>
      <c r="O21">
        <v>77</v>
      </c>
      <c r="P21">
        <v>34</v>
      </c>
      <c r="Q21">
        <v>9</v>
      </c>
    </row>
    <row r="22" spans="1:17">
      <c r="A22" s="1">
        <v>137</v>
      </c>
      <c r="B22" t="s">
        <v>78</v>
      </c>
      <c r="C22" t="s">
        <v>54</v>
      </c>
      <c r="D22">
        <v>12</v>
      </c>
      <c r="E22">
        <v>9908</v>
      </c>
      <c r="F22" s="29">
        <v>137</v>
      </c>
      <c r="G22" t="s">
        <v>4</v>
      </c>
      <c r="H22">
        <v>719</v>
      </c>
      <c r="I22">
        <v>53</v>
      </c>
      <c r="J22">
        <v>30</v>
      </c>
      <c r="K22">
        <v>58</v>
      </c>
      <c r="L22">
        <v>38</v>
      </c>
      <c r="M22">
        <v>238</v>
      </c>
      <c r="N22">
        <v>112</v>
      </c>
      <c r="O22">
        <v>149</v>
      </c>
      <c r="P22">
        <v>43</v>
      </c>
      <c r="Q22">
        <v>0</v>
      </c>
    </row>
    <row r="23" spans="1:17">
      <c r="A23" s="1">
        <v>139</v>
      </c>
      <c r="B23" t="s">
        <v>74</v>
      </c>
      <c r="C23" t="s">
        <v>52</v>
      </c>
      <c r="D23">
        <v>7</v>
      </c>
      <c r="E23">
        <v>3721</v>
      </c>
      <c r="F23" s="29">
        <v>139</v>
      </c>
      <c r="G23" t="s">
        <v>4</v>
      </c>
      <c r="H23">
        <v>308</v>
      </c>
      <c r="I23">
        <v>16</v>
      </c>
      <c r="J23">
        <v>22</v>
      </c>
      <c r="K23">
        <v>38</v>
      </c>
      <c r="L23">
        <v>61</v>
      </c>
      <c r="M23">
        <v>35</v>
      </c>
      <c r="N23">
        <v>33</v>
      </c>
      <c r="O23">
        <v>49</v>
      </c>
      <c r="P23">
        <v>52</v>
      </c>
      <c r="Q23">
        <v>2</v>
      </c>
    </row>
    <row r="24" spans="1:17">
      <c r="A24" s="1">
        <v>149</v>
      </c>
      <c r="B24" t="s">
        <v>81</v>
      </c>
      <c r="C24" t="s">
        <v>52</v>
      </c>
      <c r="D24">
        <v>19</v>
      </c>
      <c r="E24">
        <v>17100</v>
      </c>
      <c r="F24" s="29">
        <v>149</v>
      </c>
      <c r="G24" t="s">
        <v>4</v>
      </c>
      <c r="H24">
        <v>1282</v>
      </c>
      <c r="I24">
        <v>84</v>
      </c>
      <c r="J24">
        <v>99</v>
      </c>
      <c r="K24">
        <v>121</v>
      </c>
      <c r="L24">
        <v>132</v>
      </c>
      <c r="M24">
        <v>266</v>
      </c>
      <c r="N24">
        <v>217</v>
      </c>
      <c r="O24">
        <v>217</v>
      </c>
      <c r="P24">
        <v>107</v>
      </c>
      <c r="Q24">
        <v>31</v>
      </c>
    </row>
    <row r="25" spans="1:17">
      <c r="A25" s="1">
        <v>150</v>
      </c>
      <c r="B25" t="s">
        <v>61</v>
      </c>
      <c r="C25" t="s">
        <v>52</v>
      </c>
      <c r="D25">
        <v>7</v>
      </c>
      <c r="E25">
        <v>3957</v>
      </c>
      <c r="F25" s="29">
        <v>150</v>
      </c>
      <c r="G25" t="s">
        <v>4</v>
      </c>
      <c r="H25">
        <v>322</v>
      </c>
      <c r="I25">
        <v>28</v>
      </c>
      <c r="J25">
        <v>19</v>
      </c>
      <c r="K25">
        <v>31</v>
      </c>
      <c r="L25">
        <v>27</v>
      </c>
      <c r="M25">
        <v>75</v>
      </c>
      <c r="N25">
        <v>54</v>
      </c>
      <c r="O25">
        <v>56</v>
      </c>
      <c r="P25">
        <v>30</v>
      </c>
      <c r="Q25">
        <v>2</v>
      </c>
    </row>
    <row r="26" spans="1:17">
      <c r="A26" s="1">
        <v>172</v>
      </c>
      <c r="B26" t="s">
        <v>73</v>
      </c>
      <c r="C26" t="s">
        <v>52</v>
      </c>
      <c r="D26">
        <v>11</v>
      </c>
      <c r="E26">
        <v>3737</v>
      </c>
      <c r="F26" s="29">
        <v>172</v>
      </c>
      <c r="G26" t="s">
        <v>4</v>
      </c>
      <c r="H26">
        <v>295</v>
      </c>
      <c r="I26">
        <v>23</v>
      </c>
      <c r="J26">
        <v>8</v>
      </c>
      <c r="K26">
        <v>23</v>
      </c>
      <c r="L26">
        <v>21</v>
      </c>
      <c r="M26">
        <v>95</v>
      </c>
      <c r="N26">
        <v>47</v>
      </c>
      <c r="O26">
        <v>57</v>
      </c>
      <c r="P26">
        <v>18</v>
      </c>
      <c r="Q26">
        <v>3</v>
      </c>
    </row>
    <row r="27" spans="1:17">
      <c r="A27" s="1">
        <v>178</v>
      </c>
      <c r="B27" t="s">
        <v>61</v>
      </c>
      <c r="C27" t="s">
        <v>52</v>
      </c>
      <c r="D27">
        <v>14</v>
      </c>
      <c r="E27">
        <v>12920</v>
      </c>
      <c r="F27" s="29">
        <v>178</v>
      </c>
      <c r="G27" t="s">
        <v>4</v>
      </c>
      <c r="H27">
        <v>1057</v>
      </c>
      <c r="I27">
        <v>80</v>
      </c>
      <c r="J27">
        <v>52</v>
      </c>
      <c r="K27">
        <v>85</v>
      </c>
      <c r="L27">
        <v>68</v>
      </c>
      <c r="M27">
        <v>272</v>
      </c>
      <c r="N27">
        <v>177</v>
      </c>
      <c r="O27">
        <v>207</v>
      </c>
      <c r="P27">
        <v>104</v>
      </c>
      <c r="Q27">
        <v>7</v>
      </c>
    </row>
    <row r="28" spans="1:17">
      <c r="A28" s="1">
        <v>192</v>
      </c>
      <c r="B28" t="s">
        <v>81</v>
      </c>
      <c r="C28" t="s">
        <v>52</v>
      </c>
      <c r="D28">
        <v>6</v>
      </c>
      <c r="E28">
        <v>4508</v>
      </c>
      <c r="F28" s="29">
        <v>192</v>
      </c>
      <c r="G28" t="s">
        <v>4</v>
      </c>
      <c r="H28">
        <v>359</v>
      </c>
      <c r="I28">
        <v>19</v>
      </c>
      <c r="J28">
        <v>25</v>
      </c>
      <c r="K28">
        <v>37</v>
      </c>
      <c r="L28">
        <v>53</v>
      </c>
      <c r="M28">
        <v>69</v>
      </c>
      <c r="N28">
        <v>35</v>
      </c>
      <c r="O28">
        <v>71</v>
      </c>
      <c r="P28">
        <v>48</v>
      </c>
      <c r="Q28">
        <v>2</v>
      </c>
    </row>
    <row r="29" spans="1:17">
      <c r="A29" s="1">
        <v>195</v>
      </c>
      <c r="B29" t="s">
        <v>71</v>
      </c>
      <c r="C29" t="s">
        <v>52</v>
      </c>
      <c r="D29">
        <v>5</v>
      </c>
      <c r="E29">
        <v>1567</v>
      </c>
      <c r="F29" s="29">
        <v>195</v>
      </c>
      <c r="G29" t="s">
        <v>4</v>
      </c>
      <c r="H29">
        <v>129</v>
      </c>
      <c r="I29">
        <v>7</v>
      </c>
      <c r="J29">
        <v>8</v>
      </c>
      <c r="K29">
        <v>19</v>
      </c>
      <c r="L29">
        <v>17</v>
      </c>
      <c r="M29">
        <v>21</v>
      </c>
      <c r="N29">
        <v>16</v>
      </c>
      <c r="O29">
        <v>24</v>
      </c>
      <c r="P29">
        <v>15</v>
      </c>
      <c r="Q29">
        <v>2</v>
      </c>
    </row>
    <row r="30" spans="1:17">
      <c r="A30" s="1">
        <v>198</v>
      </c>
      <c r="B30" t="s">
        <v>74</v>
      </c>
      <c r="C30" t="s">
        <v>52</v>
      </c>
      <c r="D30">
        <v>17</v>
      </c>
      <c r="E30">
        <v>12373</v>
      </c>
      <c r="F30" s="29">
        <v>198</v>
      </c>
      <c r="G30" t="s">
        <v>4</v>
      </c>
      <c r="H30">
        <v>1021</v>
      </c>
      <c r="I30">
        <v>75</v>
      </c>
      <c r="J30">
        <v>85</v>
      </c>
      <c r="K30">
        <v>126</v>
      </c>
      <c r="L30">
        <v>150</v>
      </c>
      <c r="M30">
        <v>120</v>
      </c>
      <c r="N30">
        <v>135</v>
      </c>
      <c r="O30">
        <v>160</v>
      </c>
      <c r="P30">
        <v>150</v>
      </c>
      <c r="Q30">
        <v>20</v>
      </c>
    </row>
    <row r="31" spans="1:17">
      <c r="A31" s="1">
        <v>207</v>
      </c>
      <c r="B31" t="s">
        <v>74</v>
      </c>
      <c r="C31" t="s">
        <v>52</v>
      </c>
      <c r="D31">
        <v>12</v>
      </c>
      <c r="E31">
        <v>3371</v>
      </c>
      <c r="F31" s="29">
        <v>207</v>
      </c>
      <c r="G31" t="s">
        <v>4</v>
      </c>
      <c r="H31">
        <v>267</v>
      </c>
      <c r="I31">
        <v>17</v>
      </c>
      <c r="J31">
        <v>19</v>
      </c>
      <c r="K31">
        <v>40</v>
      </c>
      <c r="L31">
        <v>45</v>
      </c>
      <c r="M31">
        <v>24</v>
      </c>
      <c r="N31">
        <v>32</v>
      </c>
      <c r="O31">
        <v>40</v>
      </c>
      <c r="P31">
        <v>41</v>
      </c>
      <c r="Q31">
        <v>9</v>
      </c>
    </row>
    <row r="32" spans="1:17">
      <c r="A32" s="1">
        <v>220</v>
      </c>
      <c r="B32" t="s">
        <v>77</v>
      </c>
      <c r="C32" t="s">
        <v>64</v>
      </c>
      <c r="D32">
        <v>16</v>
      </c>
      <c r="E32">
        <v>4866</v>
      </c>
      <c r="F32" s="29">
        <v>220</v>
      </c>
      <c r="G32" t="s">
        <v>4</v>
      </c>
      <c r="H32">
        <v>393</v>
      </c>
      <c r="I32">
        <v>22</v>
      </c>
      <c r="J32">
        <v>25</v>
      </c>
      <c r="K32">
        <v>49</v>
      </c>
      <c r="L32">
        <v>57</v>
      </c>
      <c r="M32">
        <v>80</v>
      </c>
      <c r="N32">
        <v>45</v>
      </c>
      <c r="O32">
        <v>68</v>
      </c>
      <c r="P32">
        <v>44</v>
      </c>
      <c r="Q32">
        <v>3</v>
      </c>
    </row>
    <row r="33" spans="1:17">
      <c r="A33" s="1">
        <v>235</v>
      </c>
      <c r="B33" t="s">
        <v>66</v>
      </c>
      <c r="C33" t="s">
        <v>52</v>
      </c>
      <c r="D33">
        <v>5</v>
      </c>
      <c r="E33">
        <v>949</v>
      </c>
      <c r="F33" s="29">
        <v>235</v>
      </c>
      <c r="G33" t="s">
        <v>4</v>
      </c>
      <c r="H33">
        <v>76</v>
      </c>
      <c r="I33">
        <v>3</v>
      </c>
      <c r="J33">
        <v>3</v>
      </c>
      <c r="K33">
        <v>15</v>
      </c>
      <c r="L33">
        <v>16</v>
      </c>
      <c r="M33">
        <v>8</v>
      </c>
      <c r="N33">
        <v>3</v>
      </c>
      <c r="O33">
        <v>8</v>
      </c>
      <c r="P33">
        <v>17</v>
      </c>
      <c r="Q33">
        <v>2</v>
      </c>
    </row>
    <row r="34" spans="1:17">
      <c r="A34" s="1">
        <v>263</v>
      </c>
      <c r="B34" t="s">
        <v>81</v>
      </c>
      <c r="C34" t="s">
        <v>52</v>
      </c>
      <c r="D34">
        <v>5</v>
      </c>
      <c r="E34">
        <v>2538</v>
      </c>
      <c r="F34" s="29">
        <v>263</v>
      </c>
      <c r="G34" t="s">
        <v>4</v>
      </c>
      <c r="H34">
        <v>201</v>
      </c>
      <c r="I34">
        <v>20</v>
      </c>
      <c r="J34">
        <v>10</v>
      </c>
      <c r="K34">
        <v>20</v>
      </c>
      <c r="L34">
        <v>20</v>
      </c>
      <c r="M34">
        <v>42</v>
      </c>
      <c r="N34">
        <v>28</v>
      </c>
      <c r="O34">
        <v>30</v>
      </c>
      <c r="P34">
        <v>23</v>
      </c>
      <c r="Q34">
        <v>8</v>
      </c>
    </row>
    <row r="35" spans="1:17">
      <c r="A35" s="1">
        <v>288</v>
      </c>
      <c r="B35" t="s">
        <v>62</v>
      </c>
      <c r="C35" t="s">
        <v>52</v>
      </c>
      <c r="D35">
        <v>5</v>
      </c>
      <c r="E35">
        <v>1188</v>
      </c>
      <c r="F35" s="29">
        <v>288</v>
      </c>
      <c r="G35" t="s">
        <v>4</v>
      </c>
      <c r="H35">
        <v>99</v>
      </c>
      <c r="I35">
        <v>5</v>
      </c>
      <c r="J35">
        <v>6</v>
      </c>
      <c r="K35">
        <v>10</v>
      </c>
      <c r="L35">
        <v>15</v>
      </c>
      <c r="M35">
        <v>16</v>
      </c>
      <c r="N35">
        <v>15</v>
      </c>
      <c r="O35">
        <v>17</v>
      </c>
      <c r="P35">
        <v>13</v>
      </c>
      <c r="Q35">
        <v>2</v>
      </c>
    </row>
    <row r="36" spans="1:17">
      <c r="A36" s="1">
        <v>289</v>
      </c>
      <c r="B36" t="s">
        <v>62</v>
      </c>
      <c r="C36" t="s">
        <v>52</v>
      </c>
      <c r="D36">
        <v>11</v>
      </c>
      <c r="E36">
        <v>6760</v>
      </c>
      <c r="F36" s="29">
        <v>289</v>
      </c>
      <c r="G36" t="s">
        <v>4</v>
      </c>
      <c r="H36">
        <v>511</v>
      </c>
      <c r="I36">
        <v>43</v>
      </c>
      <c r="J36">
        <v>32</v>
      </c>
      <c r="K36">
        <v>48</v>
      </c>
      <c r="L36">
        <v>40</v>
      </c>
      <c r="M36">
        <v>124</v>
      </c>
      <c r="N36">
        <v>79</v>
      </c>
      <c r="O36">
        <v>94</v>
      </c>
      <c r="P36">
        <v>50</v>
      </c>
      <c r="Q36">
        <v>2</v>
      </c>
    </row>
    <row r="37" spans="1:17">
      <c r="A37" s="1">
        <v>290</v>
      </c>
      <c r="B37" t="s">
        <v>77</v>
      </c>
      <c r="C37" t="s">
        <v>70</v>
      </c>
      <c r="D37">
        <v>11</v>
      </c>
      <c r="E37">
        <v>1993</v>
      </c>
      <c r="F37" s="29">
        <v>290</v>
      </c>
      <c r="G37" t="s">
        <v>4</v>
      </c>
      <c r="H37">
        <v>144</v>
      </c>
      <c r="I37">
        <v>10</v>
      </c>
      <c r="J37">
        <v>12</v>
      </c>
      <c r="K37">
        <v>19</v>
      </c>
      <c r="L37">
        <v>20</v>
      </c>
      <c r="M37">
        <v>26</v>
      </c>
      <c r="N37">
        <v>13</v>
      </c>
      <c r="O37">
        <v>26</v>
      </c>
      <c r="P37">
        <v>14</v>
      </c>
      <c r="Q37">
        <v>4</v>
      </c>
    </row>
    <row r="38" spans="1:17">
      <c r="A38" s="1">
        <v>299</v>
      </c>
      <c r="B38" t="s">
        <v>80</v>
      </c>
      <c r="C38" t="s">
        <v>52</v>
      </c>
      <c r="D38">
        <v>21</v>
      </c>
      <c r="E38">
        <v>21846</v>
      </c>
      <c r="F38" s="29">
        <v>299</v>
      </c>
      <c r="G38" t="s">
        <v>4</v>
      </c>
      <c r="H38">
        <v>1738</v>
      </c>
      <c r="I38">
        <v>161</v>
      </c>
      <c r="J38">
        <v>97</v>
      </c>
      <c r="K38">
        <v>148</v>
      </c>
      <c r="L38">
        <v>145</v>
      </c>
      <c r="M38">
        <v>451</v>
      </c>
      <c r="N38">
        <v>246</v>
      </c>
      <c r="O38">
        <v>322</v>
      </c>
      <c r="P38">
        <v>162</v>
      </c>
      <c r="Q38">
        <v>6</v>
      </c>
    </row>
    <row r="39" spans="1:17">
      <c r="A39" s="1">
        <v>306</v>
      </c>
      <c r="B39" t="s">
        <v>77</v>
      </c>
      <c r="C39" t="s">
        <v>59</v>
      </c>
      <c r="D39">
        <v>5</v>
      </c>
      <c r="E39">
        <v>2663</v>
      </c>
      <c r="F39" s="29">
        <v>306</v>
      </c>
      <c r="G39" t="s">
        <v>4</v>
      </c>
      <c r="H39">
        <v>216</v>
      </c>
      <c r="I39">
        <v>14</v>
      </c>
      <c r="J39">
        <v>13</v>
      </c>
      <c r="K39">
        <v>24</v>
      </c>
      <c r="L39">
        <v>37</v>
      </c>
      <c r="M39">
        <v>48</v>
      </c>
      <c r="N39">
        <v>21</v>
      </c>
      <c r="O39">
        <v>31</v>
      </c>
      <c r="P39">
        <v>26</v>
      </c>
      <c r="Q39">
        <v>2</v>
      </c>
    </row>
    <row r="40" spans="1:17">
      <c r="A40" s="1">
        <v>323</v>
      </c>
      <c r="B40" t="s">
        <v>74</v>
      </c>
      <c r="C40" t="s">
        <v>52</v>
      </c>
      <c r="D40">
        <v>4</v>
      </c>
      <c r="E40">
        <v>840</v>
      </c>
      <c r="F40" s="29">
        <v>323</v>
      </c>
      <c r="G40" t="s">
        <v>4</v>
      </c>
      <c r="H40">
        <v>70</v>
      </c>
      <c r="I40">
        <v>4</v>
      </c>
      <c r="J40">
        <v>6</v>
      </c>
      <c r="K40">
        <v>8</v>
      </c>
      <c r="L40">
        <v>12</v>
      </c>
      <c r="M40">
        <v>8</v>
      </c>
      <c r="N40">
        <v>10</v>
      </c>
      <c r="O40">
        <v>10</v>
      </c>
      <c r="P40">
        <v>12</v>
      </c>
      <c r="Q40">
        <v>0</v>
      </c>
    </row>
    <row r="41" spans="1:17">
      <c r="A41" s="1">
        <v>325</v>
      </c>
      <c r="B41" t="s">
        <v>77</v>
      </c>
      <c r="C41" t="s">
        <v>52</v>
      </c>
      <c r="D41">
        <v>9</v>
      </c>
      <c r="E41">
        <v>5652</v>
      </c>
      <c r="F41" s="29">
        <v>325</v>
      </c>
      <c r="G41" t="s">
        <v>4</v>
      </c>
      <c r="H41">
        <v>460</v>
      </c>
      <c r="I41">
        <v>31</v>
      </c>
      <c r="J41">
        <v>44</v>
      </c>
      <c r="K41">
        <v>56</v>
      </c>
      <c r="L41">
        <v>57</v>
      </c>
      <c r="M41">
        <v>89</v>
      </c>
      <c r="N41">
        <v>43</v>
      </c>
      <c r="O41">
        <v>87</v>
      </c>
      <c r="P41">
        <v>47</v>
      </c>
      <c r="Q41">
        <v>6</v>
      </c>
    </row>
    <row r="42" spans="1:17">
      <c r="A42" s="1">
        <v>334</v>
      </c>
      <c r="B42" t="s">
        <v>76</v>
      </c>
      <c r="C42" t="s">
        <v>52</v>
      </c>
      <c r="D42">
        <v>5</v>
      </c>
      <c r="E42">
        <v>3372</v>
      </c>
      <c r="F42" s="29">
        <v>334</v>
      </c>
      <c r="G42" t="s">
        <v>4</v>
      </c>
      <c r="H42">
        <v>281</v>
      </c>
      <c r="I42">
        <v>11</v>
      </c>
      <c r="J42">
        <v>14</v>
      </c>
      <c r="K42">
        <v>47</v>
      </c>
      <c r="L42">
        <v>51</v>
      </c>
      <c r="M42">
        <v>35</v>
      </c>
      <c r="N42">
        <v>24</v>
      </c>
      <c r="O42">
        <v>51</v>
      </c>
      <c r="P42">
        <v>43</v>
      </c>
      <c r="Q42">
        <v>5</v>
      </c>
    </row>
    <row r="43" spans="1:17">
      <c r="A43" s="1">
        <v>353</v>
      </c>
      <c r="B43" t="s">
        <v>68</v>
      </c>
      <c r="C43" t="s">
        <v>59</v>
      </c>
      <c r="D43">
        <v>8</v>
      </c>
      <c r="E43">
        <v>1439</v>
      </c>
      <c r="F43" s="29">
        <v>353</v>
      </c>
      <c r="G43" t="s">
        <v>4</v>
      </c>
      <c r="H43">
        <v>119</v>
      </c>
      <c r="I43">
        <v>7</v>
      </c>
      <c r="J43">
        <v>7</v>
      </c>
      <c r="K43">
        <v>19</v>
      </c>
      <c r="L43">
        <v>20</v>
      </c>
      <c r="M43">
        <v>17</v>
      </c>
      <c r="N43">
        <v>11</v>
      </c>
      <c r="O43">
        <v>20</v>
      </c>
      <c r="P43">
        <v>17</v>
      </c>
      <c r="Q43">
        <v>0</v>
      </c>
    </row>
    <row r="44" spans="1:17">
      <c r="A44" s="1">
        <v>387</v>
      </c>
      <c r="B44" t="s">
        <v>77</v>
      </c>
      <c r="C44" t="s">
        <v>52</v>
      </c>
      <c r="D44">
        <v>30</v>
      </c>
      <c r="E44">
        <v>22409</v>
      </c>
      <c r="F44" s="29">
        <v>387</v>
      </c>
      <c r="G44" t="s">
        <v>4</v>
      </c>
      <c r="H44">
        <v>1814</v>
      </c>
      <c r="I44">
        <v>113</v>
      </c>
      <c r="J44">
        <v>112</v>
      </c>
      <c r="K44">
        <v>215</v>
      </c>
      <c r="L44">
        <v>291</v>
      </c>
      <c r="M44">
        <v>350</v>
      </c>
      <c r="N44">
        <v>175</v>
      </c>
      <c r="O44">
        <v>289</v>
      </c>
      <c r="P44">
        <v>229</v>
      </c>
      <c r="Q44">
        <v>40</v>
      </c>
    </row>
    <row r="45" spans="1:17">
      <c r="A45" s="1">
        <v>392</v>
      </c>
      <c r="B45" t="s">
        <v>58</v>
      </c>
      <c r="C45" t="s">
        <v>52</v>
      </c>
      <c r="D45">
        <v>21</v>
      </c>
      <c r="E45">
        <v>17758</v>
      </c>
      <c r="F45" s="29">
        <v>392</v>
      </c>
      <c r="G45" t="s">
        <v>4</v>
      </c>
      <c r="H45">
        <v>1437</v>
      </c>
      <c r="I45">
        <v>117</v>
      </c>
      <c r="J45">
        <v>96</v>
      </c>
      <c r="K45">
        <v>136</v>
      </c>
      <c r="L45">
        <v>126</v>
      </c>
      <c r="M45">
        <v>297</v>
      </c>
      <c r="N45">
        <v>225</v>
      </c>
      <c r="O45">
        <v>264</v>
      </c>
      <c r="P45">
        <v>155</v>
      </c>
      <c r="Q45">
        <v>21</v>
      </c>
    </row>
    <row r="46" spans="1:17">
      <c r="A46" s="1">
        <v>401</v>
      </c>
      <c r="B46" t="s">
        <v>58</v>
      </c>
      <c r="C46" t="s">
        <v>52</v>
      </c>
      <c r="D46">
        <v>4</v>
      </c>
      <c r="E46">
        <v>2064</v>
      </c>
      <c r="F46" s="29">
        <v>401</v>
      </c>
      <c r="G46" t="s">
        <v>4</v>
      </c>
      <c r="H46">
        <v>172</v>
      </c>
      <c r="I46">
        <v>12</v>
      </c>
      <c r="J46">
        <v>11</v>
      </c>
      <c r="K46">
        <v>16</v>
      </c>
      <c r="L46">
        <v>12</v>
      </c>
      <c r="M46">
        <v>39</v>
      </c>
      <c r="N46">
        <v>24</v>
      </c>
      <c r="O46">
        <v>38</v>
      </c>
      <c r="P46">
        <v>17</v>
      </c>
      <c r="Q46">
        <v>3</v>
      </c>
    </row>
    <row r="47" spans="1:17">
      <c r="A47" s="1">
        <v>407</v>
      </c>
      <c r="B47" t="s">
        <v>66</v>
      </c>
      <c r="C47" t="s">
        <v>52</v>
      </c>
      <c r="D47">
        <v>7</v>
      </c>
      <c r="E47">
        <v>2808</v>
      </c>
      <c r="F47" s="29">
        <v>407</v>
      </c>
      <c r="G47" t="s">
        <v>4</v>
      </c>
      <c r="H47">
        <v>234</v>
      </c>
      <c r="I47">
        <v>11</v>
      </c>
      <c r="J47">
        <v>16</v>
      </c>
      <c r="K47">
        <v>29</v>
      </c>
      <c r="L47">
        <v>46</v>
      </c>
      <c r="M47">
        <v>36</v>
      </c>
      <c r="N47">
        <v>13</v>
      </c>
      <c r="O47">
        <v>39</v>
      </c>
      <c r="P47">
        <v>44</v>
      </c>
      <c r="Q47">
        <v>0</v>
      </c>
    </row>
    <row r="48" spans="1:17">
      <c r="A48" s="1">
        <v>423</v>
      </c>
      <c r="B48" t="s">
        <v>75</v>
      </c>
      <c r="C48" t="s">
        <v>52</v>
      </c>
      <c r="D48">
        <v>30</v>
      </c>
      <c r="E48">
        <v>9807</v>
      </c>
      <c r="F48" s="29">
        <v>423</v>
      </c>
      <c r="G48" t="s">
        <v>4</v>
      </c>
      <c r="H48">
        <v>811</v>
      </c>
      <c r="I48">
        <v>44</v>
      </c>
      <c r="J48">
        <v>54</v>
      </c>
      <c r="K48">
        <v>112</v>
      </c>
      <c r="L48">
        <v>164</v>
      </c>
      <c r="M48">
        <v>92</v>
      </c>
      <c r="N48">
        <v>78</v>
      </c>
      <c r="O48">
        <v>139</v>
      </c>
      <c r="P48">
        <v>117</v>
      </c>
      <c r="Q48">
        <v>11</v>
      </c>
    </row>
    <row r="49" spans="1:17">
      <c r="A49" s="1">
        <v>425</v>
      </c>
      <c r="B49" t="s">
        <v>81</v>
      </c>
      <c r="C49" t="s">
        <v>52</v>
      </c>
      <c r="D49">
        <v>8</v>
      </c>
      <c r="E49">
        <v>3883</v>
      </c>
      <c r="F49" s="29">
        <v>425</v>
      </c>
      <c r="G49" t="s">
        <v>4</v>
      </c>
      <c r="H49">
        <v>302</v>
      </c>
      <c r="I49">
        <v>19</v>
      </c>
      <c r="J49">
        <v>17</v>
      </c>
      <c r="K49">
        <v>33</v>
      </c>
      <c r="L49">
        <v>47</v>
      </c>
      <c r="M49">
        <v>60</v>
      </c>
      <c r="N49">
        <v>25</v>
      </c>
      <c r="O49">
        <v>57</v>
      </c>
      <c r="P49">
        <v>43</v>
      </c>
      <c r="Q49">
        <v>1</v>
      </c>
    </row>
    <row r="50" spans="1:17">
      <c r="A50" s="1">
        <v>451</v>
      </c>
      <c r="B50" t="s">
        <v>81</v>
      </c>
      <c r="C50" t="s">
        <v>52</v>
      </c>
      <c r="D50">
        <v>3</v>
      </c>
      <c r="E50">
        <v>402</v>
      </c>
      <c r="F50" s="29">
        <v>451</v>
      </c>
      <c r="G50" t="s">
        <v>4</v>
      </c>
      <c r="H50">
        <v>29</v>
      </c>
      <c r="I50">
        <v>2</v>
      </c>
      <c r="J50">
        <v>1</v>
      </c>
      <c r="K50">
        <v>3</v>
      </c>
      <c r="L50">
        <v>2</v>
      </c>
      <c r="M50">
        <v>8</v>
      </c>
      <c r="N50">
        <v>5</v>
      </c>
      <c r="O50">
        <v>6</v>
      </c>
      <c r="P50">
        <v>2</v>
      </c>
      <c r="Q50">
        <v>0</v>
      </c>
    </row>
    <row r="51" spans="1:17">
      <c r="A51" s="1">
        <v>471</v>
      </c>
      <c r="B51" t="s">
        <v>66</v>
      </c>
      <c r="C51" t="s">
        <v>52</v>
      </c>
      <c r="D51">
        <v>19</v>
      </c>
      <c r="E51">
        <v>9544</v>
      </c>
      <c r="F51" s="29">
        <v>471</v>
      </c>
      <c r="G51" t="s">
        <v>4</v>
      </c>
      <c r="H51">
        <v>733</v>
      </c>
      <c r="I51">
        <v>53</v>
      </c>
      <c r="J51">
        <v>50</v>
      </c>
      <c r="K51">
        <v>109</v>
      </c>
      <c r="L51">
        <v>114</v>
      </c>
      <c r="M51">
        <v>101</v>
      </c>
      <c r="N51">
        <v>74</v>
      </c>
      <c r="O51">
        <v>108</v>
      </c>
      <c r="P51">
        <v>119</v>
      </c>
      <c r="Q51">
        <v>6</v>
      </c>
    </row>
    <row r="52" spans="1:17">
      <c r="A52" s="1">
        <v>480</v>
      </c>
      <c r="B52" t="s">
        <v>66</v>
      </c>
      <c r="C52" t="s">
        <v>52</v>
      </c>
      <c r="D52">
        <v>10</v>
      </c>
      <c r="E52">
        <v>4032</v>
      </c>
      <c r="F52" s="29">
        <v>480</v>
      </c>
      <c r="G52" t="s">
        <v>4</v>
      </c>
      <c r="H52">
        <v>325</v>
      </c>
      <c r="I52">
        <v>17</v>
      </c>
      <c r="J52">
        <v>32</v>
      </c>
      <c r="K52">
        <v>51</v>
      </c>
      <c r="L52">
        <v>64</v>
      </c>
      <c r="M52">
        <v>36</v>
      </c>
      <c r="N52">
        <v>22</v>
      </c>
      <c r="O52">
        <v>40</v>
      </c>
      <c r="P52">
        <v>59</v>
      </c>
      <c r="Q52">
        <v>5</v>
      </c>
    </row>
    <row r="53" spans="1:17">
      <c r="A53" s="1">
        <v>483</v>
      </c>
      <c r="B53" t="s">
        <v>81</v>
      </c>
      <c r="C53" t="s">
        <v>52</v>
      </c>
      <c r="D53">
        <v>36</v>
      </c>
      <c r="E53">
        <v>17512</v>
      </c>
      <c r="F53" s="29">
        <v>483</v>
      </c>
      <c r="G53" t="s">
        <v>4</v>
      </c>
      <c r="H53">
        <v>1403</v>
      </c>
      <c r="I53">
        <v>121</v>
      </c>
      <c r="J53">
        <v>132</v>
      </c>
      <c r="K53">
        <v>152</v>
      </c>
      <c r="L53">
        <v>192</v>
      </c>
      <c r="M53">
        <v>265</v>
      </c>
      <c r="N53">
        <v>150</v>
      </c>
      <c r="O53">
        <v>220</v>
      </c>
      <c r="P53">
        <v>153</v>
      </c>
      <c r="Q53">
        <v>18</v>
      </c>
    </row>
    <row r="54" spans="1:17">
      <c r="A54" s="1">
        <v>484</v>
      </c>
      <c r="B54" t="s">
        <v>72</v>
      </c>
      <c r="C54" t="s">
        <v>64</v>
      </c>
      <c r="D54">
        <v>5</v>
      </c>
      <c r="E54">
        <v>1380</v>
      </c>
      <c r="F54" s="29">
        <v>484</v>
      </c>
      <c r="G54" t="s">
        <v>4</v>
      </c>
      <c r="H54">
        <v>115</v>
      </c>
      <c r="I54">
        <v>8</v>
      </c>
      <c r="J54">
        <v>7</v>
      </c>
      <c r="K54">
        <v>9</v>
      </c>
      <c r="L54">
        <v>8</v>
      </c>
      <c r="M54">
        <v>25</v>
      </c>
      <c r="N54">
        <v>25</v>
      </c>
      <c r="O54">
        <v>25</v>
      </c>
      <c r="P54">
        <v>8</v>
      </c>
      <c r="Q54">
        <v>0</v>
      </c>
    </row>
    <row r="55" spans="1:17">
      <c r="A55" s="1">
        <v>506</v>
      </c>
      <c r="B55" t="s">
        <v>76</v>
      </c>
      <c r="C55" t="s">
        <v>52</v>
      </c>
      <c r="D55">
        <v>5</v>
      </c>
      <c r="E55">
        <v>713</v>
      </c>
      <c r="F55" s="29">
        <v>506</v>
      </c>
      <c r="G55" t="s">
        <v>4</v>
      </c>
      <c r="H55">
        <v>57</v>
      </c>
      <c r="I55">
        <v>3</v>
      </c>
      <c r="J55">
        <v>4</v>
      </c>
      <c r="K55">
        <v>6</v>
      </c>
      <c r="L55">
        <v>7</v>
      </c>
      <c r="M55">
        <v>11</v>
      </c>
      <c r="N55">
        <v>9</v>
      </c>
      <c r="O55">
        <v>10</v>
      </c>
      <c r="P55">
        <v>7</v>
      </c>
      <c r="Q55">
        <v>0</v>
      </c>
    </row>
    <row r="56" spans="1:17">
      <c r="A56" s="1">
        <v>508</v>
      </c>
      <c r="B56" t="s">
        <v>71</v>
      </c>
      <c r="C56" t="s">
        <v>52</v>
      </c>
      <c r="D56">
        <v>6</v>
      </c>
      <c r="E56">
        <v>2403</v>
      </c>
      <c r="F56" s="29">
        <v>508</v>
      </c>
      <c r="G56" t="s">
        <v>4</v>
      </c>
      <c r="H56">
        <v>181</v>
      </c>
      <c r="I56">
        <v>18</v>
      </c>
      <c r="J56">
        <v>9</v>
      </c>
      <c r="K56">
        <v>18</v>
      </c>
      <c r="L56">
        <v>19</v>
      </c>
      <c r="M56">
        <v>33</v>
      </c>
      <c r="N56">
        <v>31</v>
      </c>
      <c r="O56">
        <v>30</v>
      </c>
      <c r="P56">
        <v>19</v>
      </c>
      <c r="Q56">
        <v>4</v>
      </c>
    </row>
    <row r="57" spans="1:17">
      <c r="A57" s="1">
        <v>513</v>
      </c>
      <c r="B57" t="s">
        <v>71</v>
      </c>
      <c r="C57" t="s">
        <v>52</v>
      </c>
      <c r="D57">
        <v>17</v>
      </c>
      <c r="E57">
        <v>7475</v>
      </c>
      <c r="F57" s="29">
        <v>513</v>
      </c>
      <c r="G57" t="s">
        <v>4</v>
      </c>
      <c r="H57">
        <v>614</v>
      </c>
      <c r="I57">
        <v>49</v>
      </c>
      <c r="J57">
        <v>52</v>
      </c>
      <c r="K57">
        <v>71</v>
      </c>
      <c r="L57">
        <v>80</v>
      </c>
      <c r="M57">
        <v>91</v>
      </c>
      <c r="N57">
        <v>85</v>
      </c>
      <c r="O57">
        <v>110</v>
      </c>
      <c r="P57">
        <v>73</v>
      </c>
      <c r="Q57">
        <v>3</v>
      </c>
    </row>
    <row r="58" spans="1:17">
      <c r="A58" s="1">
        <v>517</v>
      </c>
      <c r="B58" t="s">
        <v>71</v>
      </c>
      <c r="C58" t="s">
        <v>52</v>
      </c>
      <c r="D58">
        <v>6</v>
      </c>
      <c r="E58">
        <v>3816</v>
      </c>
      <c r="F58" s="29">
        <v>517</v>
      </c>
      <c r="G58" t="s">
        <v>4</v>
      </c>
      <c r="H58">
        <v>318</v>
      </c>
      <c r="I58">
        <v>16</v>
      </c>
      <c r="J58">
        <v>30</v>
      </c>
      <c r="K58">
        <v>51</v>
      </c>
      <c r="L58">
        <v>59</v>
      </c>
      <c r="M58">
        <v>43</v>
      </c>
      <c r="N58">
        <v>25</v>
      </c>
      <c r="O58">
        <v>47</v>
      </c>
      <c r="P58">
        <v>47</v>
      </c>
      <c r="Q58">
        <v>0</v>
      </c>
    </row>
    <row r="59" spans="1:17">
      <c r="A59" s="1">
        <v>521</v>
      </c>
      <c r="B59" t="s">
        <v>76</v>
      </c>
      <c r="C59" t="s">
        <v>52</v>
      </c>
      <c r="D59">
        <v>20</v>
      </c>
      <c r="E59">
        <v>14419</v>
      </c>
      <c r="F59" s="29">
        <v>521</v>
      </c>
      <c r="G59" t="s">
        <v>4</v>
      </c>
      <c r="H59">
        <v>1186</v>
      </c>
      <c r="I59">
        <v>107</v>
      </c>
      <c r="J59">
        <v>70</v>
      </c>
      <c r="K59">
        <v>127</v>
      </c>
      <c r="L59">
        <v>121</v>
      </c>
      <c r="M59">
        <v>171</v>
      </c>
      <c r="N59">
        <v>199</v>
      </c>
      <c r="O59">
        <v>245</v>
      </c>
      <c r="P59">
        <v>143</v>
      </c>
      <c r="Q59">
        <v>3</v>
      </c>
    </row>
    <row r="60" spans="1:17">
      <c r="A60" s="1">
        <v>523</v>
      </c>
      <c r="B60" t="s">
        <v>77</v>
      </c>
      <c r="C60" t="s">
        <v>54</v>
      </c>
      <c r="D60">
        <v>14</v>
      </c>
      <c r="E60">
        <v>9193</v>
      </c>
      <c r="F60" s="29">
        <v>523</v>
      </c>
      <c r="G60" t="s">
        <v>4</v>
      </c>
      <c r="H60">
        <v>749</v>
      </c>
      <c r="I60">
        <v>55</v>
      </c>
      <c r="J60">
        <v>51</v>
      </c>
      <c r="K60">
        <v>82</v>
      </c>
      <c r="L60">
        <v>93</v>
      </c>
      <c r="M60">
        <v>163</v>
      </c>
      <c r="N60">
        <v>79</v>
      </c>
      <c r="O60">
        <v>139</v>
      </c>
      <c r="P60">
        <v>82</v>
      </c>
      <c r="Q60">
        <v>5</v>
      </c>
    </row>
    <row r="61" spans="1:17">
      <c r="A61" s="1">
        <v>532</v>
      </c>
      <c r="B61" t="s">
        <v>78</v>
      </c>
      <c r="C61" t="s">
        <v>52</v>
      </c>
      <c r="D61">
        <v>26</v>
      </c>
      <c r="E61">
        <v>5748</v>
      </c>
      <c r="F61" s="29">
        <v>532</v>
      </c>
      <c r="G61" t="s">
        <v>4</v>
      </c>
      <c r="H61">
        <v>449</v>
      </c>
      <c r="I61">
        <v>40</v>
      </c>
      <c r="J61">
        <v>26</v>
      </c>
      <c r="K61">
        <v>40</v>
      </c>
      <c r="L61">
        <v>40</v>
      </c>
      <c r="M61">
        <v>125</v>
      </c>
      <c r="N61">
        <v>65</v>
      </c>
      <c r="O61">
        <v>73</v>
      </c>
      <c r="P61">
        <v>35</v>
      </c>
      <c r="Q61">
        <v>5</v>
      </c>
    </row>
    <row r="62" spans="1:17">
      <c r="A62" s="1">
        <v>569</v>
      </c>
      <c r="B62" t="s">
        <v>80</v>
      </c>
      <c r="C62" t="s">
        <v>52</v>
      </c>
      <c r="D62">
        <v>4</v>
      </c>
      <c r="E62">
        <v>6231</v>
      </c>
      <c r="F62" s="29">
        <v>569</v>
      </c>
      <c r="G62" t="s">
        <v>4</v>
      </c>
      <c r="H62">
        <v>493</v>
      </c>
      <c r="I62">
        <v>34</v>
      </c>
      <c r="J62">
        <v>36</v>
      </c>
      <c r="K62">
        <v>46</v>
      </c>
      <c r="L62">
        <v>34</v>
      </c>
      <c r="M62">
        <v>133</v>
      </c>
      <c r="N62">
        <v>62</v>
      </c>
      <c r="O62">
        <v>96</v>
      </c>
      <c r="P62">
        <v>45</v>
      </c>
      <c r="Q62">
        <v>7</v>
      </c>
    </row>
    <row r="63" spans="1:17">
      <c r="A63" s="1">
        <v>571</v>
      </c>
      <c r="B63" t="s">
        <v>77</v>
      </c>
      <c r="C63" t="s">
        <v>52</v>
      </c>
      <c r="D63">
        <v>6</v>
      </c>
      <c r="E63">
        <v>2365</v>
      </c>
      <c r="F63" s="29">
        <v>571</v>
      </c>
      <c r="G63" t="s">
        <v>4</v>
      </c>
      <c r="H63">
        <v>184</v>
      </c>
      <c r="I63">
        <v>6</v>
      </c>
      <c r="J63">
        <v>10</v>
      </c>
      <c r="K63">
        <v>20</v>
      </c>
      <c r="L63">
        <v>30</v>
      </c>
      <c r="M63">
        <v>45</v>
      </c>
      <c r="N63">
        <v>17</v>
      </c>
      <c r="O63">
        <v>31</v>
      </c>
      <c r="P63">
        <v>24</v>
      </c>
      <c r="Q63">
        <v>1</v>
      </c>
    </row>
    <row r="64" spans="1:17">
      <c r="A64" s="1">
        <v>577</v>
      </c>
      <c r="B64" t="s">
        <v>71</v>
      </c>
      <c r="C64" t="s">
        <v>54</v>
      </c>
      <c r="D64">
        <v>2</v>
      </c>
      <c r="E64">
        <v>864</v>
      </c>
      <c r="F64" s="29">
        <v>577</v>
      </c>
      <c r="G64" t="s">
        <v>4</v>
      </c>
      <c r="H64">
        <v>72</v>
      </c>
      <c r="I64">
        <v>5</v>
      </c>
      <c r="J64">
        <v>5</v>
      </c>
      <c r="K64">
        <v>9</v>
      </c>
      <c r="L64">
        <v>12</v>
      </c>
      <c r="M64">
        <v>9</v>
      </c>
      <c r="N64">
        <v>8</v>
      </c>
      <c r="O64">
        <v>14</v>
      </c>
      <c r="P64">
        <v>10</v>
      </c>
      <c r="Q64">
        <v>0</v>
      </c>
    </row>
    <row r="65" spans="1:17">
      <c r="A65" s="1">
        <v>590</v>
      </c>
      <c r="B65" t="s">
        <v>80</v>
      </c>
      <c r="C65" t="s">
        <v>52</v>
      </c>
      <c r="D65">
        <v>7</v>
      </c>
      <c r="E65">
        <v>3161</v>
      </c>
      <c r="F65" s="29">
        <v>590</v>
      </c>
      <c r="G65" t="s">
        <v>4</v>
      </c>
      <c r="H65">
        <v>261</v>
      </c>
      <c r="I65">
        <v>18</v>
      </c>
      <c r="J65">
        <v>17</v>
      </c>
      <c r="K65">
        <v>29</v>
      </c>
      <c r="L65">
        <v>38</v>
      </c>
      <c r="M65">
        <v>41</v>
      </c>
      <c r="N65">
        <v>30</v>
      </c>
      <c r="O65">
        <v>41</v>
      </c>
      <c r="P65">
        <v>43</v>
      </c>
      <c r="Q65">
        <v>4</v>
      </c>
    </row>
    <row r="66" spans="1:17">
      <c r="A66" s="1">
        <v>613</v>
      </c>
      <c r="B66" t="s">
        <v>77</v>
      </c>
      <c r="C66" t="s">
        <v>54</v>
      </c>
      <c r="D66">
        <v>6</v>
      </c>
      <c r="E66">
        <v>3624</v>
      </c>
      <c r="F66" s="29">
        <v>613</v>
      </c>
      <c r="G66" t="s">
        <v>4</v>
      </c>
      <c r="H66">
        <v>276</v>
      </c>
      <c r="I66">
        <v>12</v>
      </c>
      <c r="J66">
        <v>15</v>
      </c>
      <c r="K66">
        <v>27</v>
      </c>
      <c r="L66">
        <v>30</v>
      </c>
      <c r="M66">
        <v>61</v>
      </c>
      <c r="N66">
        <v>47</v>
      </c>
      <c r="O66">
        <v>56</v>
      </c>
      <c r="P66">
        <v>27</v>
      </c>
      <c r="Q66">
        <v>1</v>
      </c>
    </row>
    <row r="67" spans="1:17">
      <c r="A67" s="1">
        <v>617</v>
      </c>
      <c r="B67" t="s">
        <v>53</v>
      </c>
      <c r="C67" t="s">
        <v>52</v>
      </c>
      <c r="D67">
        <v>6</v>
      </c>
      <c r="E67">
        <v>2586</v>
      </c>
      <c r="F67" s="29">
        <v>617</v>
      </c>
      <c r="G67" t="s">
        <v>4</v>
      </c>
      <c r="H67">
        <v>211</v>
      </c>
      <c r="I67">
        <v>15</v>
      </c>
      <c r="J67">
        <v>10</v>
      </c>
      <c r="K67">
        <v>14</v>
      </c>
      <c r="L67">
        <v>14</v>
      </c>
      <c r="M67">
        <v>17</v>
      </c>
      <c r="N67">
        <v>43</v>
      </c>
      <c r="O67">
        <v>58</v>
      </c>
      <c r="P67">
        <v>40</v>
      </c>
      <c r="Q67">
        <v>0</v>
      </c>
    </row>
    <row r="68" spans="1:17">
      <c r="A68" s="1">
        <v>622</v>
      </c>
      <c r="B68" t="s">
        <v>78</v>
      </c>
      <c r="C68" t="s">
        <v>52</v>
      </c>
      <c r="D68">
        <v>30</v>
      </c>
      <c r="E68">
        <v>16582</v>
      </c>
      <c r="F68" s="29">
        <v>622</v>
      </c>
      <c r="G68" t="s">
        <v>4</v>
      </c>
      <c r="H68">
        <v>1316</v>
      </c>
      <c r="I68">
        <v>102</v>
      </c>
      <c r="J68">
        <v>55</v>
      </c>
      <c r="K68">
        <v>101</v>
      </c>
      <c r="L68">
        <v>87</v>
      </c>
      <c r="M68">
        <v>390</v>
      </c>
      <c r="N68">
        <v>213</v>
      </c>
      <c r="O68">
        <v>265</v>
      </c>
      <c r="P68">
        <v>85</v>
      </c>
      <c r="Q68">
        <v>17</v>
      </c>
    </row>
    <row r="69" spans="1:17">
      <c r="A69" s="1">
        <v>628</v>
      </c>
      <c r="B69" t="s">
        <v>66</v>
      </c>
      <c r="C69" t="s">
        <v>52</v>
      </c>
      <c r="D69">
        <v>8</v>
      </c>
      <c r="E69">
        <v>2271</v>
      </c>
      <c r="F69" s="29">
        <v>628</v>
      </c>
      <c r="G69" t="s">
        <v>4</v>
      </c>
      <c r="H69">
        <v>189</v>
      </c>
      <c r="I69">
        <v>6</v>
      </c>
      <c r="J69">
        <v>8</v>
      </c>
      <c r="K69">
        <v>28</v>
      </c>
      <c r="L69">
        <v>42</v>
      </c>
      <c r="M69">
        <v>22</v>
      </c>
      <c r="N69">
        <v>15</v>
      </c>
      <c r="O69">
        <v>31</v>
      </c>
      <c r="P69">
        <v>36</v>
      </c>
      <c r="Q69">
        <v>1</v>
      </c>
    </row>
    <row r="70" spans="1:17">
      <c r="A70" s="1">
        <v>635</v>
      </c>
      <c r="B70" t="s">
        <v>71</v>
      </c>
      <c r="C70" t="s">
        <v>52</v>
      </c>
      <c r="D70">
        <v>18</v>
      </c>
      <c r="E70">
        <v>9549</v>
      </c>
      <c r="F70" s="29">
        <v>635</v>
      </c>
      <c r="G70" t="s">
        <v>4</v>
      </c>
      <c r="H70">
        <v>743</v>
      </c>
      <c r="I70">
        <v>29</v>
      </c>
      <c r="J70">
        <v>44</v>
      </c>
      <c r="K70">
        <v>104</v>
      </c>
      <c r="L70">
        <v>144</v>
      </c>
      <c r="M70">
        <v>97</v>
      </c>
      <c r="N70">
        <v>79</v>
      </c>
      <c r="O70">
        <v>126</v>
      </c>
      <c r="P70">
        <v>111</v>
      </c>
      <c r="Q70">
        <v>9</v>
      </c>
    </row>
    <row r="71" spans="1:17">
      <c r="A71" s="1">
        <v>640</v>
      </c>
      <c r="B71" t="s">
        <v>66</v>
      </c>
      <c r="C71" t="s">
        <v>52</v>
      </c>
      <c r="D71">
        <v>3</v>
      </c>
      <c r="E71">
        <v>5328</v>
      </c>
      <c r="F71" s="29">
        <v>640</v>
      </c>
      <c r="G71" t="s">
        <v>4</v>
      </c>
      <c r="H71">
        <v>444</v>
      </c>
      <c r="I71">
        <v>20</v>
      </c>
      <c r="J71">
        <v>40</v>
      </c>
      <c r="K71">
        <v>60</v>
      </c>
      <c r="L71">
        <v>85</v>
      </c>
      <c r="M71">
        <v>46</v>
      </c>
      <c r="N71">
        <v>35</v>
      </c>
      <c r="O71">
        <v>61</v>
      </c>
      <c r="P71">
        <v>94</v>
      </c>
      <c r="Q71">
        <v>3</v>
      </c>
    </row>
    <row r="72" spans="1:17">
      <c r="A72" s="1">
        <v>652</v>
      </c>
      <c r="B72" t="s">
        <v>80</v>
      </c>
      <c r="C72" t="s">
        <v>52</v>
      </c>
      <c r="D72">
        <v>31</v>
      </c>
      <c r="E72">
        <v>21159</v>
      </c>
      <c r="F72" s="29">
        <v>652</v>
      </c>
      <c r="G72" t="s">
        <v>4</v>
      </c>
      <c r="H72">
        <v>1673</v>
      </c>
      <c r="I72">
        <v>125</v>
      </c>
      <c r="J72">
        <v>98</v>
      </c>
      <c r="K72">
        <v>137</v>
      </c>
      <c r="L72">
        <v>122</v>
      </c>
      <c r="M72">
        <v>446</v>
      </c>
      <c r="N72">
        <v>233</v>
      </c>
      <c r="O72">
        <v>313</v>
      </c>
      <c r="P72">
        <v>172</v>
      </c>
      <c r="Q72">
        <v>27</v>
      </c>
    </row>
    <row r="73" spans="1:17">
      <c r="A73" s="1">
        <v>672</v>
      </c>
      <c r="B73" t="s">
        <v>62</v>
      </c>
      <c r="C73" t="s">
        <v>52</v>
      </c>
      <c r="D73">
        <v>22</v>
      </c>
      <c r="E73">
        <v>14881</v>
      </c>
      <c r="F73" s="29">
        <v>672</v>
      </c>
      <c r="G73" t="s">
        <v>4</v>
      </c>
      <c r="H73">
        <v>1206</v>
      </c>
      <c r="I73">
        <v>72</v>
      </c>
      <c r="J73">
        <v>67</v>
      </c>
      <c r="K73">
        <v>90</v>
      </c>
      <c r="L73">
        <v>104</v>
      </c>
      <c r="M73">
        <v>322</v>
      </c>
      <c r="N73">
        <v>190</v>
      </c>
      <c r="O73">
        <v>227</v>
      </c>
      <c r="P73">
        <v>120</v>
      </c>
      <c r="Q73">
        <v>9</v>
      </c>
    </row>
    <row r="74" spans="1:17">
      <c r="A74" s="1">
        <v>689</v>
      </c>
      <c r="B74" t="s">
        <v>77</v>
      </c>
      <c r="C74" t="s">
        <v>60</v>
      </c>
      <c r="D74">
        <v>8</v>
      </c>
      <c r="E74">
        <v>6031</v>
      </c>
      <c r="F74" s="29">
        <v>689</v>
      </c>
      <c r="G74" t="s">
        <v>4</v>
      </c>
      <c r="H74">
        <v>485</v>
      </c>
      <c r="I74">
        <v>31</v>
      </c>
      <c r="J74">
        <v>30</v>
      </c>
      <c r="K74">
        <v>64</v>
      </c>
      <c r="L74">
        <v>74</v>
      </c>
      <c r="M74">
        <v>102</v>
      </c>
      <c r="N74">
        <v>45</v>
      </c>
      <c r="O74">
        <v>74</v>
      </c>
      <c r="P74">
        <v>61</v>
      </c>
      <c r="Q74">
        <v>4</v>
      </c>
    </row>
    <row r="75" spans="1:17">
      <c r="A75" s="1">
        <v>740</v>
      </c>
      <c r="B75" t="s">
        <v>80</v>
      </c>
      <c r="C75" t="s">
        <v>52</v>
      </c>
      <c r="D75">
        <v>4</v>
      </c>
      <c r="E75">
        <v>772</v>
      </c>
      <c r="F75" s="29">
        <v>740</v>
      </c>
      <c r="G75" t="s">
        <v>4</v>
      </c>
      <c r="H75">
        <v>64</v>
      </c>
      <c r="I75">
        <v>10</v>
      </c>
      <c r="J75">
        <v>3</v>
      </c>
      <c r="K75">
        <v>7</v>
      </c>
      <c r="L75">
        <v>5</v>
      </c>
      <c r="M75">
        <v>12</v>
      </c>
      <c r="N75">
        <v>12</v>
      </c>
      <c r="O75">
        <v>9</v>
      </c>
      <c r="P75">
        <v>6</v>
      </c>
      <c r="Q75">
        <v>0</v>
      </c>
    </row>
    <row r="76" spans="1:17">
      <c r="A76" s="1">
        <v>755</v>
      </c>
      <c r="B76" t="s">
        <v>77</v>
      </c>
      <c r="C76" t="s">
        <v>59</v>
      </c>
      <c r="D76">
        <v>11</v>
      </c>
      <c r="E76">
        <v>2693</v>
      </c>
      <c r="F76" s="29">
        <v>755</v>
      </c>
      <c r="G76" t="s">
        <v>4</v>
      </c>
      <c r="H76">
        <v>206</v>
      </c>
      <c r="I76">
        <v>13</v>
      </c>
      <c r="J76">
        <v>11</v>
      </c>
      <c r="K76">
        <v>28</v>
      </c>
      <c r="L76">
        <v>27</v>
      </c>
      <c r="M76">
        <v>41</v>
      </c>
      <c r="N76">
        <v>24</v>
      </c>
      <c r="O76">
        <v>36</v>
      </c>
      <c r="P76">
        <v>22</v>
      </c>
      <c r="Q76">
        <v>4</v>
      </c>
    </row>
    <row r="77" spans="1:17">
      <c r="A77" s="1">
        <v>756</v>
      </c>
      <c r="B77" t="s">
        <v>73</v>
      </c>
      <c r="C77" t="s">
        <v>52</v>
      </c>
      <c r="D77">
        <v>9</v>
      </c>
      <c r="E77">
        <v>1449</v>
      </c>
      <c r="F77" s="29">
        <v>756</v>
      </c>
      <c r="G77" t="s">
        <v>4</v>
      </c>
      <c r="H77">
        <v>110</v>
      </c>
      <c r="I77">
        <v>7</v>
      </c>
      <c r="J77">
        <v>5</v>
      </c>
      <c r="K77">
        <v>11</v>
      </c>
      <c r="L77">
        <v>13</v>
      </c>
      <c r="M77">
        <v>30</v>
      </c>
      <c r="N77">
        <v>16</v>
      </c>
      <c r="O77">
        <v>16</v>
      </c>
      <c r="P77">
        <v>10</v>
      </c>
      <c r="Q77">
        <v>2</v>
      </c>
    </row>
    <row r="78" spans="1:17">
      <c r="A78" s="1">
        <v>762</v>
      </c>
      <c r="B78" t="s">
        <v>62</v>
      </c>
      <c r="C78" t="s">
        <v>52</v>
      </c>
      <c r="D78">
        <v>7</v>
      </c>
      <c r="E78">
        <v>7263</v>
      </c>
      <c r="F78" s="29">
        <v>762</v>
      </c>
      <c r="G78" t="s">
        <v>4</v>
      </c>
      <c r="H78">
        <v>598</v>
      </c>
      <c r="I78">
        <v>43</v>
      </c>
      <c r="J78">
        <v>38</v>
      </c>
      <c r="K78">
        <v>53</v>
      </c>
      <c r="L78">
        <v>54</v>
      </c>
      <c r="M78">
        <v>135</v>
      </c>
      <c r="N78">
        <v>99</v>
      </c>
      <c r="O78">
        <v>110</v>
      </c>
      <c r="P78">
        <v>62</v>
      </c>
      <c r="Q78">
        <v>8</v>
      </c>
    </row>
    <row r="79" spans="1:17">
      <c r="A79" s="1">
        <v>778</v>
      </c>
      <c r="B79" t="s">
        <v>71</v>
      </c>
      <c r="C79" t="s">
        <v>52</v>
      </c>
      <c r="D79">
        <v>18</v>
      </c>
      <c r="E79">
        <v>28050</v>
      </c>
      <c r="F79" s="29">
        <v>778</v>
      </c>
      <c r="G79" t="s">
        <v>4</v>
      </c>
      <c r="H79">
        <v>2298</v>
      </c>
      <c r="I79">
        <v>127</v>
      </c>
      <c r="J79">
        <v>152</v>
      </c>
      <c r="K79">
        <v>324</v>
      </c>
      <c r="L79">
        <v>357</v>
      </c>
      <c r="M79">
        <v>333</v>
      </c>
      <c r="N79">
        <v>292</v>
      </c>
      <c r="O79">
        <v>392</v>
      </c>
      <c r="P79">
        <v>296</v>
      </c>
      <c r="Q79">
        <v>25</v>
      </c>
    </row>
    <row r="80" spans="1:17">
      <c r="A80" s="1">
        <v>812</v>
      </c>
      <c r="B80" t="s">
        <v>66</v>
      </c>
      <c r="C80" t="s">
        <v>67</v>
      </c>
      <c r="D80">
        <v>2</v>
      </c>
      <c r="E80">
        <v>924</v>
      </c>
      <c r="F80" s="29">
        <v>812</v>
      </c>
      <c r="G80" t="s">
        <v>4</v>
      </c>
      <c r="H80">
        <v>77</v>
      </c>
      <c r="I80">
        <v>8</v>
      </c>
      <c r="J80">
        <v>3</v>
      </c>
      <c r="K80">
        <v>10</v>
      </c>
      <c r="L80">
        <v>10</v>
      </c>
      <c r="M80">
        <v>10</v>
      </c>
      <c r="N80">
        <v>10</v>
      </c>
      <c r="O80">
        <v>12</v>
      </c>
      <c r="P80">
        <v>14</v>
      </c>
      <c r="Q80">
        <v>0</v>
      </c>
    </row>
    <row r="81" spans="1:17">
      <c r="A81" s="1">
        <v>836</v>
      </c>
      <c r="B81" t="s">
        <v>56</v>
      </c>
      <c r="C81" t="s">
        <v>52</v>
      </c>
      <c r="D81">
        <v>24</v>
      </c>
      <c r="E81">
        <v>29055</v>
      </c>
      <c r="F81" s="29">
        <v>836</v>
      </c>
      <c r="G81" t="s">
        <v>4</v>
      </c>
      <c r="H81">
        <v>2329</v>
      </c>
      <c r="I81">
        <v>170</v>
      </c>
      <c r="J81">
        <v>144</v>
      </c>
      <c r="K81">
        <v>220</v>
      </c>
      <c r="L81">
        <v>260</v>
      </c>
      <c r="M81">
        <v>510</v>
      </c>
      <c r="N81">
        <v>310</v>
      </c>
      <c r="O81">
        <v>418</v>
      </c>
      <c r="P81">
        <v>268</v>
      </c>
      <c r="Q81">
        <v>30</v>
      </c>
    </row>
    <row r="82" spans="1:17">
      <c r="A82" s="1">
        <v>843</v>
      </c>
      <c r="B82" t="s">
        <v>58</v>
      </c>
      <c r="C82" t="s">
        <v>52</v>
      </c>
      <c r="D82">
        <v>9</v>
      </c>
      <c r="E82">
        <v>18108</v>
      </c>
      <c r="F82" s="29">
        <v>843</v>
      </c>
      <c r="G82" t="s">
        <v>4</v>
      </c>
      <c r="H82">
        <v>1505</v>
      </c>
      <c r="I82">
        <v>150</v>
      </c>
      <c r="J82">
        <v>75</v>
      </c>
      <c r="K82">
        <v>150</v>
      </c>
      <c r="L82">
        <v>150</v>
      </c>
      <c r="M82">
        <v>301</v>
      </c>
      <c r="N82">
        <v>250</v>
      </c>
      <c r="O82">
        <v>251</v>
      </c>
      <c r="P82">
        <v>153</v>
      </c>
      <c r="Q82">
        <v>25</v>
      </c>
    </row>
    <row r="83" spans="1:17">
      <c r="A83" s="1">
        <v>845</v>
      </c>
      <c r="B83" t="s">
        <v>63</v>
      </c>
      <c r="C83" t="s">
        <v>52</v>
      </c>
      <c r="D83">
        <v>13</v>
      </c>
      <c r="E83">
        <v>7146</v>
      </c>
      <c r="F83" s="29">
        <v>845</v>
      </c>
      <c r="G83" t="s">
        <v>4</v>
      </c>
      <c r="H83">
        <v>564</v>
      </c>
      <c r="I83">
        <v>42</v>
      </c>
      <c r="J83">
        <v>38</v>
      </c>
      <c r="K83">
        <v>53</v>
      </c>
      <c r="L83">
        <v>48</v>
      </c>
      <c r="M83">
        <v>129</v>
      </c>
      <c r="N83">
        <v>89</v>
      </c>
      <c r="O83">
        <v>99</v>
      </c>
      <c r="P83">
        <v>56</v>
      </c>
      <c r="Q83">
        <v>10</v>
      </c>
    </row>
    <row r="84" spans="1:17">
      <c r="A84" s="1">
        <v>851</v>
      </c>
      <c r="B84" t="s">
        <v>78</v>
      </c>
      <c r="C84" t="s">
        <v>52</v>
      </c>
      <c r="D84">
        <v>14</v>
      </c>
      <c r="E84">
        <v>3583</v>
      </c>
      <c r="F84" s="29">
        <v>851</v>
      </c>
      <c r="G84" t="s">
        <v>4</v>
      </c>
      <c r="H84">
        <v>235</v>
      </c>
      <c r="I84">
        <v>20</v>
      </c>
      <c r="J84">
        <v>8</v>
      </c>
      <c r="K84">
        <v>19</v>
      </c>
      <c r="L84">
        <v>11</v>
      </c>
      <c r="M84">
        <v>73</v>
      </c>
      <c r="N84">
        <v>37</v>
      </c>
      <c r="O84">
        <v>50</v>
      </c>
      <c r="P84">
        <v>18</v>
      </c>
      <c r="Q84">
        <v>0</v>
      </c>
    </row>
    <row r="85" spans="1:17">
      <c r="A85" s="1">
        <v>905</v>
      </c>
      <c r="B85" t="s">
        <v>55</v>
      </c>
      <c r="C85" t="s">
        <v>52</v>
      </c>
      <c r="D85">
        <v>13</v>
      </c>
      <c r="E85">
        <v>5001</v>
      </c>
      <c r="F85" s="29">
        <v>905</v>
      </c>
      <c r="G85" t="s">
        <v>4</v>
      </c>
      <c r="H85">
        <v>415</v>
      </c>
      <c r="I85">
        <v>26</v>
      </c>
      <c r="J85">
        <v>25</v>
      </c>
      <c r="K85">
        <v>63</v>
      </c>
      <c r="L85">
        <v>66</v>
      </c>
      <c r="M85">
        <v>53</v>
      </c>
      <c r="N85">
        <v>56</v>
      </c>
      <c r="O85">
        <v>57</v>
      </c>
      <c r="P85">
        <v>64</v>
      </c>
      <c r="Q85">
        <v>5</v>
      </c>
    </row>
    <row r="86" spans="1:17">
      <c r="A86" s="1">
        <v>920</v>
      </c>
      <c r="B86" t="s">
        <v>80</v>
      </c>
      <c r="C86" t="s">
        <v>52</v>
      </c>
      <c r="D86">
        <v>5</v>
      </c>
      <c r="E86">
        <v>8550</v>
      </c>
      <c r="F86" s="29">
        <v>920</v>
      </c>
      <c r="G86" t="s">
        <v>4</v>
      </c>
      <c r="H86">
        <v>682</v>
      </c>
      <c r="I86">
        <v>47</v>
      </c>
      <c r="J86">
        <v>41</v>
      </c>
      <c r="K86">
        <v>62</v>
      </c>
      <c r="L86">
        <v>60</v>
      </c>
      <c r="M86">
        <v>181</v>
      </c>
      <c r="N86">
        <v>85</v>
      </c>
      <c r="O86">
        <v>132</v>
      </c>
      <c r="P86">
        <v>66</v>
      </c>
      <c r="Q86">
        <v>8</v>
      </c>
    </row>
    <row r="87" spans="1:17">
      <c r="A87" s="1">
        <v>950</v>
      </c>
      <c r="B87" t="s">
        <v>58</v>
      </c>
      <c r="C87" t="s">
        <v>52</v>
      </c>
      <c r="D87">
        <v>4</v>
      </c>
      <c r="E87">
        <v>828</v>
      </c>
      <c r="F87" s="29">
        <v>950</v>
      </c>
      <c r="G87" t="s">
        <v>4</v>
      </c>
      <c r="H87">
        <v>69</v>
      </c>
      <c r="I87">
        <v>6</v>
      </c>
      <c r="J87">
        <v>5</v>
      </c>
      <c r="K87">
        <v>8</v>
      </c>
      <c r="L87">
        <v>10</v>
      </c>
      <c r="M87">
        <v>11</v>
      </c>
      <c r="N87">
        <v>7</v>
      </c>
      <c r="O87">
        <v>13</v>
      </c>
      <c r="P87">
        <v>9</v>
      </c>
      <c r="Q87">
        <v>0</v>
      </c>
    </row>
    <row r="88" spans="1:17">
      <c r="A88" s="1">
        <v>1001</v>
      </c>
      <c r="B88" t="s">
        <v>53</v>
      </c>
      <c r="C88" t="s">
        <v>52</v>
      </c>
      <c r="D88">
        <v>11</v>
      </c>
      <c r="E88">
        <v>2796</v>
      </c>
      <c r="F88" s="29">
        <v>1001</v>
      </c>
      <c r="G88" t="s">
        <v>4</v>
      </c>
      <c r="H88">
        <v>233</v>
      </c>
      <c r="I88">
        <v>16</v>
      </c>
      <c r="J88">
        <v>18</v>
      </c>
      <c r="K88">
        <v>25</v>
      </c>
      <c r="L88">
        <v>34</v>
      </c>
      <c r="M88">
        <v>29</v>
      </c>
      <c r="N88">
        <v>26</v>
      </c>
      <c r="O88">
        <v>42</v>
      </c>
      <c r="P88">
        <v>42</v>
      </c>
      <c r="Q88">
        <v>1</v>
      </c>
    </row>
    <row r="89" spans="1:17">
      <c r="A89" s="1">
        <v>1003</v>
      </c>
      <c r="B89" t="s">
        <v>53</v>
      </c>
      <c r="C89" t="s">
        <v>52</v>
      </c>
      <c r="D89">
        <v>6</v>
      </c>
      <c r="E89">
        <v>3384</v>
      </c>
      <c r="F89" s="29">
        <v>1003</v>
      </c>
      <c r="G89" t="s">
        <v>4</v>
      </c>
      <c r="H89">
        <v>281</v>
      </c>
      <c r="I89">
        <v>28</v>
      </c>
      <c r="J89">
        <v>15</v>
      </c>
      <c r="K89">
        <v>26</v>
      </c>
      <c r="L89">
        <v>20</v>
      </c>
      <c r="M89">
        <v>46</v>
      </c>
      <c r="N89">
        <v>52</v>
      </c>
      <c r="O89">
        <v>52</v>
      </c>
      <c r="P89">
        <v>43</v>
      </c>
      <c r="Q89">
        <v>0</v>
      </c>
    </row>
    <row r="90" spans="1:17">
      <c r="A90" s="1">
        <v>1004</v>
      </c>
      <c r="B90" t="s">
        <v>53</v>
      </c>
      <c r="C90" t="s">
        <v>54</v>
      </c>
      <c r="D90">
        <v>9</v>
      </c>
      <c r="E90">
        <v>9855</v>
      </c>
      <c r="F90" s="29">
        <v>1004</v>
      </c>
      <c r="G90" t="s">
        <v>4</v>
      </c>
      <c r="H90">
        <v>804</v>
      </c>
      <c r="I90">
        <v>40</v>
      </c>
      <c r="J90">
        <v>37</v>
      </c>
      <c r="K90">
        <v>103</v>
      </c>
      <c r="L90">
        <v>104</v>
      </c>
      <c r="M90">
        <v>95</v>
      </c>
      <c r="N90">
        <v>134</v>
      </c>
      <c r="O90">
        <v>161</v>
      </c>
      <c r="P90">
        <v>121</v>
      </c>
      <c r="Q90">
        <v>8</v>
      </c>
    </row>
    <row r="91" spans="1:17">
      <c r="A91" s="1">
        <v>1005</v>
      </c>
      <c r="B91" t="s">
        <v>53</v>
      </c>
      <c r="C91" t="s">
        <v>52</v>
      </c>
      <c r="D91">
        <v>4</v>
      </c>
      <c r="E91">
        <v>1920</v>
      </c>
      <c r="F91" s="29">
        <v>1005</v>
      </c>
      <c r="G91" t="s">
        <v>4</v>
      </c>
      <c r="H91">
        <v>160</v>
      </c>
      <c r="I91">
        <v>9</v>
      </c>
      <c r="J91">
        <v>11</v>
      </c>
      <c r="K91">
        <v>19</v>
      </c>
      <c r="L91">
        <v>26</v>
      </c>
      <c r="M91">
        <v>19</v>
      </c>
      <c r="N91">
        <v>20</v>
      </c>
      <c r="O91">
        <v>25</v>
      </c>
      <c r="P91">
        <v>27</v>
      </c>
      <c r="Q91">
        <v>4</v>
      </c>
    </row>
    <row r="92" spans="1:17">
      <c r="A92" s="1">
        <v>1104</v>
      </c>
      <c r="B92" t="s">
        <v>55</v>
      </c>
      <c r="C92" t="s">
        <v>52</v>
      </c>
      <c r="D92">
        <v>7</v>
      </c>
      <c r="E92">
        <v>1517</v>
      </c>
      <c r="F92" s="29">
        <v>1104</v>
      </c>
      <c r="G92" t="s">
        <v>4</v>
      </c>
      <c r="H92">
        <v>110</v>
      </c>
      <c r="I92">
        <v>7</v>
      </c>
      <c r="J92">
        <v>6</v>
      </c>
      <c r="K92">
        <v>13</v>
      </c>
      <c r="L92">
        <v>22</v>
      </c>
      <c r="M92">
        <v>15</v>
      </c>
      <c r="N92">
        <v>13</v>
      </c>
      <c r="O92">
        <v>20</v>
      </c>
      <c r="P92">
        <v>14</v>
      </c>
      <c r="Q92">
        <v>0</v>
      </c>
    </row>
    <row r="93" spans="1:17">
      <c r="A93" s="1">
        <v>1203</v>
      </c>
      <c r="B93" t="s">
        <v>65</v>
      </c>
      <c r="C93" t="s">
        <v>52</v>
      </c>
      <c r="D93">
        <v>10</v>
      </c>
      <c r="E93">
        <v>2844</v>
      </c>
      <c r="F93" s="29">
        <v>1203</v>
      </c>
      <c r="G93" t="s">
        <v>4</v>
      </c>
      <c r="H93">
        <v>237</v>
      </c>
      <c r="I93">
        <v>17</v>
      </c>
      <c r="J93">
        <v>25</v>
      </c>
      <c r="K93">
        <v>35</v>
      </c>
      <c r="L93">
        <v>30</v>
      </c>
      <c r="M93">
        <v>32</v>
      </c>
      <c r="N93">
        <v>37</v>
      </c>
      <c r="O93">
        <v>34</v>
      </c>
      <c r="P93">
        <v>27</v>
      </c>
      <c r="Q93">
        <v>0</v>
      </c>
    </row>
    <row r="94" spans="1:17">
      <c r="A94" s="1">
        <v>1204</v>
      </c>
      <c r="B94" t="s">
        <v>65</v>
      </c>
      <c r="C94" t="s">
        <v>52</v>
      </c>
      <c r="D94">
        <v>28</v>
      </c>
      <c r="E94">
        <v>17837</v>
      </c>
      <c r="F94" s="29">
        <v>1204</v>
      </c>
      <c r="G94" t="s">
        <v>4</v>
      </c>
      <c r="H94">
        <v>1466</v>
      </c>
      <c r="I94">
        <v>108</v>
      </c>
      <c r="J94">
        <v>143</v>
      </c>
      <c r="K94">
        <v>205</v>
      </c>
      <c r="L94">
        <v>197</v>
      </c>
      <c r="M94">
        <v>181</v>
      </c>
      <c r="N94">
        <v>206</v>
      </c>
      <c r="O94">
        <v>223</v>
      </c>
      <c r="P94">
        <v>190</v>
      </c>
      <c r="Q94">
        <v>13</v>
      </c>
    </row>
    <row r="95" spans="1:17">
      <c r="A95" s="1">
        <v>1222</v>
      </c>
      <c r="B95" t="s">
        <v>71</v>
      </c>
      <c r="C95" t="s">
        <v>52</v>
      </c>
      <c r="D95">
        <v>8</v>
      </c>
      <c r="E95">
        <v>2148</v>
      </c>
      <c r="F95" s="29">
        <v>1222</v>
      </c>
      <c r="G95" t="s">
        <v>4</v>
      </c>
      <c r="H95">
        <v>179</v>
      </c>
      <c r="I95">
        <v>14</v>
      </c>
      <c r="J95">
        <v>18</v>
      </c>
      <c r="K95">
        <v>20</v>
      </c>
      <c r="L95">
        <v>34</v>
      </c>
      <c r="M95">
        <v>18</v>
      </c>
      <c r="N95">
        <v>21</v>
      </c>
      <c r="O95">
        <v>28</v>
      </c>
      <c r="P95">
        <v>21</v>
      </c>
      <c r="Q95">
        <v>5</v>
      </c>
    </row>
    <row r="96" spans="1:17">
      <c r="A96" s="1">
        <v>1331</v>
      </c>
      <c r="B96" t="s">
        <v>53</v>
      </c>
      <c r="C96" t="s">
        <v>52</v>
      </c>
      <c r="D96">
        <v>8</v>
      </c>
      <c r="E96">
        <v>4771</v>
      </c>
      <c r="F96" s="29">
        <v>1331</v>
      </c>
      <c r="G96" t="s">
        <v>4</v>
      </c>
      <c r="H96">
        <v>392</v>
      </c>
      <c r="I96">
        <v>36</v>
      </c>
      <c r="J96">
        <v>27</v>
      </c>
      <c r="K96">
        <v>44</v>
      </c>
      <c r="L96">
        <v>41</v>
      </c>
      <c r="M96">
        <v>51</v>
      </c>
      <c r="N96">
        <v>60</v>
      </c>
      <c r="O96">
        <v>68</v>
      </c>
      <c r="P96">
        <v>55</v>
      </c>
      <c r="Q96">
        <v>10</v>
      </c>
    </row>
    <row r="97" spans="1:17">
      <c r="A97" s="1">
        <v>1406</v>
      </c>
      <c r="B97" t="s">
        <v>71</v>
      </c>
      <c r="C97" t="s">
        <v>52</v>
      </c>
      <c r="D97">
        <v>10</v>
      </c>
      <c r="E97">
        <v>4610</v>
      </c>
      <c r="F97" s="29">
        <v>1406</v>
      </c>
      <c r="G97" t="s">
        <v>4</v>
      </c>
      <c r="H97">
        <v>368</v>
      </c>
      <c r="I97">
        <v>18</v>
      </c>
      <c r="J97">
        <v>30</v>
      </c>
      <c r="K97">
        <v>44</v>
      </c>
      <c r="L97">
        <v>62</v>
      </c>
      <c r="M97">
        <v>46</v>
      </c>
      <c r="N97">
        <v>44</v>
      </c>
      <c r="O97">
        <v>59</v>
      </c>
      <c r="P97">
        <v>45</v>
      </c>
      <c r="Q97">
        <v>20</v>
      </c>
    </row>
    <row r="98" spans="1:17">
      <c r="A98" s="1">
        <v>1409</v>
      </c>
      <c r="B98" t="s">
        <v>71</v>
      </c>
      <c r="C98" t="s">
        <v>52</v>
      </c>
      <c r="D98">
        <v>12</v>
      </c>
      <c r="E98">
        <v>4223</v>
      </c>
      <c r="F98" s="29">
        <v>1409</v>
      </c>
      <c r="G98" t="s">
        <v>4</v>
      </c>
      <c r="H98">
        <v>347</v>
      </c>
      <c r="I98">
        <v>17</v>
      </c>
      <c r="J98">
        <v>17</v>
      </c>
      <c r="K98">
        <v>55</v>
      </c>
      <c r="L98">
        <v>63</v>
      </c>
      <c r="M98">
        <v>60</v>
      </c>
      <c r="N98">
        <v>25</v>
      </c>
      <c r="O98">
        <v>45</v>
      </c>
      <c r="P98">
        <v>55</v>
      </c>
      <c r="Q98">
        <v>10</v>
      </c>
    </row>
    <row r="99" spans="1:17">
      <c r="A99" s="1">
        <v>1502</v>
      </c>
      <c r="B99" t="s">
        <v>74</v>
      </c>
      <c r="C99" t="s">
        <v>52</v>
      </c>
      <c r="D99">
        <v>25</v>
      </c>
      <c r="E99">
        <v>14920</v>
      </c>
      <c r="F99" s="29">
        <v>1502</v>
      </c>
      <c r="G99" t="s">
        <v>4</v>
      </c>
      <c r="H99">
        <v>1233</v>
      </c>
      <c r="I99">
        <v>105</v>
      </c>
      <c r="J99">
        <v>70</v>
      </c>
      <c r="K99">
        <v>144</v>
      </c>
      <c r="L99">
        <v>123</v>
      </c>
      <c r="M99">
        <v>195</v>
      </c>
      <c r="N99">
        <v>228</v>
      </c>
      <c r="O99">
        <v>209</v>
      </c>
      <c r="P99">
        <v>139</v>
      </c>
      <c r="Q99">
        <v>20</v>
      </c>
    </row>
    <row r="100" spans="1:17">
      <c r="A100" s="1">
        <v>1504</v>
      </c>
      <c r="B100" t="s">
        <v>74</v>
      </c>
      <c r="C100" t="s">
        <v>52</v>
      </c>
      <c r="D100">
        <v>8</v>
      </c>
      <c r="E100">
        <v>4555</v>
      </c>
      <c r="F100" s="29">
        <v>1504</v>
      </c>
      <c r="G100" t="s">
        <v>4</v>
      </c>
      <c r="H100">
        <v>355</v>
      </c>
      <c r="I100">
        <v>31</v>
      </c>
      <c r="J100">
        <v>30</v>
      </c>
      <c r="K100">
        <v>41</v>
      </c>
      <c r="L100">
        <v>30</v>
      </c>
      <c r="M100">
        <v>56</v>
      </c>
      <c r="N100">
        <v>62</v>
      </c>
      <c r="O100">
        <v>55</v>
      </c>
      <c r="P100">
        <v>45</v>
      </c>
      <c r="Q100">
        <v>5</v>
      </c>
    </row>
    <row r="101" spans="1:17">
      <c r="A101" s="1">
        <v>1601</v>
      </c>
      <c r="B101" t="s">
        <v>75</v>
      </c>
      <c r="C101" t="s">
        <v>52</v>
      </c>
      <c r="D101">
        <v>20</v>
      </c>
      <c r="E101">
        <v>6440</v>
      </c>
      <c r="F101" s="29">
        <v>1601</v>
      </c>
      <c r="G101" t="s">
        <v>4</v>
      </c>
      <c r="H101">
        <v>526</v>
      </c>
      <c r="I101">
        <v>17</v>
      </c>
      <c r="J101">
        <v>60</v>
      </c>
      <c r="K101">
        <v>70</v>
      </c>
      <c r="L101">
        <v>85</v>
      </c>
      <c r="M101">
        <v>70</v>
      </c>
      <c r="N101">
        <v>65</v>
      </c>
      <c r="O101">
        <v>80</v>
      </c>
      <c r="P101">
        <v>75</v>
      </c>
      <c r="Q101">
        <v>4</v>
      </c>
    </row>
    <row r="102" spans="1:17">
      <c r="A102" s="1">
        <v>1622</v>
      </c>
      <c r="B102" t="s">
        <v>69</v>
      </c>
      <c r="C102" t="s">
        <v>70</v>
      </c>
      <c r="D102">
        <v>6</v>
      </c>
      <c r="E102">
        <v>2654</v>
      </c>
      <c r="F102" s="29">
        <v>1622</v>
      </c>
      <c r="G102" t="s">
        <v>4</v>
      </c>
      <c r="H102">
        <v>217</v>
      </c>
      <c r="I102">
        <v>20</v>
      </c>
      <c r="J102">
        <v>19</v>
      </c>
      <c r="K102">
        <v>28</v>
      </c>
      <c r="L102">
        <v>37</v>
      </c>
      <c r="M102">
        <v>26</v>
      </c>
      <c r="N102">
        <v>25</v>
      </c>
      <c r="O102">
        <v>32</v>
      </c>
      <c r="P102">
        <v>26</v>
      </c>
      <c r="Q102">
        <v>4</v>
      </c>
    </row>
    <row r="103" spans="1:17">
      <c r="A103" s="1">
        <v>2012</v>
      </c>
      <c r="B103" t="s">
        <v>61</v>
      </c>
      <c r="C103" t="s">
        <v>52</v>
      </c>
      <c r="D103">
        <v>7</v>
      </c>
      <c r="E103">
        <v>2574</v>
      </c>
      <c r="F103" s="29">
        <v>2012</v>
      </c>
      <c r="G103" t="s">
        <v>4</v>
      </c>
      <c r="H103">
        <v>211</v>
      </c>
      <c r="I103">
        <v>15</v>
      </c>
      <c r="J103">
        <v>8</v>
      </c>
      <c r="K103">
        <v>19</v>
      </c>
      <c r="L103">
        <v>19</v>
      </c>
      <c r="M103">
        <v>56</v>
      </c>
      <c r="N103">
        <v>35</v>
      </c>
      <c r="O103">
        <v>37</v>
      </c>
      <c r="P103">
        <v>25</v>
      </c>
      <c r="Q103">
        <v>2</v>
      </c>
    </row>
    <row r="104" spans="1:17">
      <c r="A104" s="1">
        <v>2020</v>
      </c>
      <c r="B104" t="s">
        <v>58</v>
      </c>
      <c r="C104" t="s">
        <v>52</v>
      </c>
      <c r="D104">
        <v>7</v>
      </c>
      <c r="E104">
        <v>4939</v>
      </c>
      <c r="F104" s="29">
        <v>2020</v>
      </c>
      <c r="G104" t="s">
        <v>4</v>
      </c>
      <c r="H104">
        <v>402</v>
      </c>
      <c r="I104">
        <v>32</v>
      </c>
      <c r="J104">
        <v>23</v>
      </c>
      <c r="K104">
        <v>37</v>
      </c>
      <c r="L104">
        <v>40</v>
      </c>
      <c r="M104">
        <v>93</v>
      </c>
      <c r="N104">
        <v>63</v>
      </c>
      <c r="O104">
        <v>78</v>
      </c>
      <c r="P104">
        <v>36</v>
      </c>
      <c r="Q104">
        <v>0</v>
      </c>
    </row>
    <row r="105" spans="1:17">
      <c r="A105" s="1">
        <v>2033</v>
      </c>
      <c r="B105" t="s">
        <v>63</v>
      </c>
      <c r="C105" t="s">
        <v>52</v>
      </c>
      <c r="D105">
        <v>10</v>
      </c>
      <c r="E105">
        <v>12238</v>
      </c>
      <c r="F105" s="29">
        <v>2033</v>
      </c>
      <c r="G105" t="s">
        <v>4</v>
      </c>
      <c r="H105">
        <v>1014</v>
      </c>
      <c r="I105">
        <v>89</v>
      </c>
      <c r="J105">
        <v>77</v>
      </c>
      <c r="K105">
        <v>85</v>
      </c>
      <c r="L105">
        <v>85</v>
      </c>
      <c r="M105">
        <v>253</v>
      </c>
      <c r="N105">
        <v>150</v>
      </c>
      <c r="O105">
        <v>177</v>
      </c>
      <c r="P105">
        <v>88</v>
      </c>
      <c r="Q105">
        <v>10</v>
      </c>
    </row>
    <row r="106" spans="1:17">
      <c r="A106" s="1">
        <v>2035</v>
      </c>
      <c r="B106" t="s">
        <v>63</v>
      </c>
      <c r="C106" t="s">
        <v>52</v>
      </c>
      <c r="D106">
        <v>9</v>
      </c>
      <c r="E106">
        <v>16352</v>
      </c>
      <c r="F106" s="29">
        <v>2035</v>
      </c>
      <c r="G106" t="s">
        <v>4</v>
      </c>
      <c r="H106">
        <v>1328</v>
      </c>
      <c r="I106">
        <v>101</v>
      </c>
      <c r="J106">
        <v>84</v>
      </c>
      <c r="K106">
        <v>144</v>
      </c>
      <c r="L106">
        <v>111</v>
      </c>
      <c r="M106">
        <v>303</v>
      </c>
      <c r="N106">
        <v>208</v>
      </c>
      <c r="O106">
        <v>246</v>
      </c>
      <c r="P106">
        <v>121</v>
      </c>
      <c r="Q106">
        <v>10</v>
      </c>
    </row>
    <row r="107" spans="1:17">
      <c r="A107" s="1">
        <v>2103</v>
      </c>
      <c r="B107" t="s">
        <v>61</v>
      </c>
      <c r="C107" t="s">
        <v>52</v>
      </c>
      <c r="D107">
        <v>17</v>
      </c>
      <c r="E107">
        <v>4167</v>
      </c>
      <c r="F107" s="29">
        <v>2103</v>
      </c>
      <c r="G107" t="s">
        <v>4</v>
      </c>
      <c r="H107">
        <v>327</v>
      </c>
      <c r="I107">
        <v>17</v>
      </c>
      <c r="J107">
        <v>16</v>
      </c>
      <c r="K107">
        <v>23</v>
      </c>
      <c r="L107">
        <v>24</v>
      </c>
      <c r="M107">
        <v>86</v>
      </c>
      <c r="N107">
        <v>61</v>
      </c>
      <c r="O107">
        <v>62</v>
      </c>
      <c r="P107">
        <v>35</v>
      </c>
      <c r="Q107">
        <v>3</v>
      </c>
    </row>
    <row r="108" spans="1:17">
      <c r="A108" s="1">
        <v>2202</v>
      </c>
      <c r="B108" t="s">
        <v>62</v>
      </c>
      <c r="C108" t="s">
        <v>52</v>
      </c>
      <c r="D108">
        <v>10</v>
      </c>
      <c r="E108">
        <v>6598</v>
      </c>
      <c r="F108" s="29">
        <v>2202</v>
      </c>
      <c r="G108" t="s">
        <v>4</v>
      </c>
      <c r="H108">
        <v>539</v>
      </c>
      <c r="I108">
        <v>45</v>
      </c>
      <c r="J108">
        <v>45</v>
      </c>
      <c r="K108">
        <v>49</v>
      </c>
      <c r="L108">
        <v>45</v>
      </c>
      <c r="M108">
        <v>111</v>
      </c>
      <c r="N108">
        <v>92</v>
      </c>
      <c r="O108">
        <v>86</v>
      </c>
      <c r="P108">
        <v>60</v>
      </c>
      <c r="Q108">
        <v>6</v>
      </c>
    </row>
    <row r="109" spans="1:17">
      <c r="A109" s="1">
        <v>2265</v>
      </c>
      <c r="B109" t="s">
        <v>76</v>
      </c>
      <c r="C109" t="s">
        <v>52</v>
      </c>
      <c r="D109">
        <v>9</v>
      </c>
      <c r="E109">
        <v>1915</v>
      </c>
      <c r="F109" s="29">
        <v>2265</v>
      </c>
      <c r="G109" t="s">
        <v>4</v>
      </c>
      <c r="H109">
        <v>153</v>
      </c>
      <c r="I109">
        <v>9</v>
      </c>
      <c r="J109">
        <v>9</v>
      </c>
      <c r="K109">
        <v>22</v>
      </c>
      <c r="L109">
        <v>30</v>
      </c>
      <c r="M109">
        <v>15</v>
      </c>
      <c r="N109">
        <v>13</v>
      </c>
      <c r="O109">
        <v>31</v>
      </c>
      <c r="P109">
        <v>24</v>
      </c>
      <c r="Q109">
        <v>0</v>
      </c>
    </row>
    <row r="110" spans="1:17">
      <c r="A110" s="1">
        <v>2285</v>
      </c>
      <c r="B110" t="s">
        <v>58</v>
      </c>
      <c r="C110" t="s">
        <v>59</v>
      </c>
      <c r="D110">
        <v>8</v>
      </c>
      <c r="E110">
        <v>4127</v>
      </c>
      <c r="F110" s="29">
        <v>2285</v>
      </c>
      <c r="G110" t="s">
        <v>4</v>
      </c>
      <c r="H110">
        <v>333</v>
      </c>
      <c r="I110">
        <v>34</v>
      </c>
      <c r="J110">
        <v>25</v>
      </c>
      <c r="K110">
        <v>32</v>
      </c>
      <c r="L110">
        <v>26</v>
      </c>
      <c r="M110">
        <v>68</v>
      </c>
      <c r="N110">
        <v>50</v>
      </c>
      <c r="O110">
        <v>56</v>
      </c>
      <c r="P110">
        <v>36</v>
      </c>
      <c r="Q110">
        <v>6</v>
      </c>
    </row>
    <row r="111" spans="1:17">
      <c r="A111" s="1">
        <v>2318</v>
      </c>
      <c r="B111" t="s">
        <v>58</v>
      </c>
      <c r="C111" t="s">
        <v>52</v>
      </c>
      <c r="D111">
        <v>10</v>
      </c>
      <c r="E111">
        <v>5137</v>
      </c>
      <c r="F111" s="29">
        <v>2318</v>
      </c>
      <c r="G111" t="s">
        <v>4</v>
      </c>
      <c r="H111">
        <v>413</v>
      </c>
      <c r="I111">
        <v>36</v>
      </c>
      <c r="J111">
        <v>27</v>
      </c>
      <c r="K111">
        <v>35</v>
      </c>
      <c r="L111">
        <v>33</v>
      </c>
      <c r="M111">
        <v>95</v>
      </c>
      <c r="N111">
        <v>72</v>
      </c>
      <c r="O111">
        <v>72</v>
      </c>
      <c r="P111">
        <v>40</v>
      </c>
      <c r="Q111">
        <v>3</v>
      </c>
    </row>
    <row r="112" spans="1:17">
      <c r="A112" s="1">
        <v>2359</v>
      </c>
      <c r="B112" t="s">
        <v>68</v>
      </c>
      <c r="C112" t="s">
        <v>52</v>
      </c>
      <c r="D112">
        <v>13</v>
      </c>
      <c r="E112">
        <v>2815</v>
      </c>
      <c r="F112" s="29">
        <v>2359</v>
      </c>
      <c r="G112" t="s">
        <v>4</v>
      </c>
      <c r="H112">
        <v>229</v>
      </c>
      <c r="I112">
        <v>19</v>
      </c>
      <c r="J112">
        <v>16</v>
      </c>
      <c r="K112">
        <v>36</v>
      </c>
      <c r="L112">
        <v>39</v>
      </c>
      <c r="M112">
        <v>25</v>
      </c>
      <c r="N112">
        <v>21</v>
      </c>
      <c r="O112">
        <v>38</v>
      </c>
      <c r="P112">
        <v>34</v>
      </c>
      <c r="Q112">
        <v>1</v>
      </c>
    </row>
    <row r="113" spans="1:17">
      <c r="A113" s="1">
        <v>2468</v>
      </c>
      <c r="B113" t="s">
        <v>63</v>
      </c>
      <c r="C113" t="s">
        <v>64</v>
      </c>
      <c r="D113">
        <v>4</v>
      </c>
      <c r="E113">
        <v>14582</v>
      </c>
      <c r="F113" s="29">
        <v>2468</v>
      </c>
      <c r="G113" t="s">
        <v>4</v>
      </c>
      <c r="H113">
        <v>1211</v>
      </c>
      <c r="I113">
        <v>89</v>
      </c>
      <c r="J113">
        <v>73</v>
      </c>
      <c r="K113">
        <v>106</v>
      </c>
      <c r="L113">
        <v>112</v>
      </c>
      <c r="M113">
        <v>283</v>
      </c>
      <c r="N113">
        <v>167</v>
      </c>
      <c r="O113">
        <v>236</v>
      </c>
      <c r="P113">
        <v>130</v>
      </c>
      <c r="Q113">
        <v>15</v>
      </c>
    </row>
    <row r="114" spans="1:17">
      <c r="A114" s="1">
        <v>2500</v>
      </c>
      <c r="B114" t="s">
        <v>72</v>
      </c>
      <c r="C114" t="s">
        <v>64</v>
      </c>
      <c r="D114">
        <v>7</v>
      </c>
      <c r="E114">
        <v>3584</v>
      </c>
      <c r="F114" s="29">
        <v>2500</v>
      </c>
      <c r="G114" t="s">
        <v>4</v>
      </c>
      <c r="H114">
        <v>293</v>
      </c>
      <c r="I114">
        <v>22</v>
      </c>
      <c r="J114">
        <v>16</v>
      </c>
      <c r="K114">
        <v>26</v>
      </c>
      <c r="L114">
        <v>19</v>
      </c>
      <c r="M114">
        <v>79</v>
      </c>
      <c r="N114">
        <v>47</v>
      </c>
      <c r="O114">
        <v>52</v>
      </c>
      <c r="P114">
        <v>26</v>
      </c>
      <c r="Q114">
        <v>6</v>
      </c>
    </row>
    <row r="115" spans="1:17">
      <c r="A115" s="1">
        <v>2525</v>
      </c>
      <c r="B115" t="s">
        <v>72</v>
      </c>
      <c r="C115" t="s">
        <v>52</v>
      </c>
      <c r="D115">
        <v>8</v>
      </c>
      <c r="E115">
        <v>3352</v>
      </c>
      <c r="F115" s="29">
        <v>2525</v>
      </c>
      <c r="G115" t="s">
        <v>4</v>
      </c>
      <c r="H115">
        <v>263</v>
      </c>
      <c r="I115">
        <v>18</v>
      </c>
      <c r="J115">
        <v>20</v>
      </c>
      <c r="K115">
        <v>33</v>
      </c>
      <c r="L115">
        <v>44</v>
      </c>
      <c r="M115">
        <v>30</v>
      </c>
      <c r="N115">
        <v>32</v>
      </c>
      <c r="O115">
        <v>46</v>
      </c>
      <c r="P115">
        <v>37</v>
      </c>
      <c r="Q115">
        <v>3</v>
      </c>
    </row>
    <row r="116" spans="1:17">
      <c r="A116" s="1">
        <v>2610</v>
      </c>
      <c r="B116" t="s">
        <v>71</v>
      </c>
      <c r="C116" t="s">
        <v>52</v>
      </c>
      <c r="D116">
        <v>8</v>
      </c>
      <c r="E116">
        <v>11040</v>
      </c>
      <c r="F116" s="29">
        <v>2610</v>
      </c>
      <c r="G116" t="s">
        <v>4</v>
      </c>
      <c r="H116">
        <v>888</v>
      </c>
      <c r="I116">
        <v>71</v>
      </c>
      <c r="J116">
        <v>69</v>
      </c>
      <c r="K116">
        <v>98</v>
      </c>
      <c r="L116">
        <v>98</v>
      </c>
      <c r="M116">
        <v>122</v>
      </c>
      <c r="N116">
        <v>129</v>
      </c>
      <c r="O116">
        <v>186</v>
      </c>
      <c r="P116">
        <v>112</v>
      </c>
      <c r="Q116">
        <v>3</v>
      </c>
    </row>
    <row r="117" spans="1:17">
      <c r="A117" s="1">
        <v>2613</v>
      </c>
      <c r="B117" t="s">
        <v>58</v>
      </c>
      <c r="C117" t="s">
        <v>52</v>
      </c>
      <c r="D117">
        <v>15</v>
      </c>
      <c r="E117">
        <v>34570</v>
      </c>
      <c r="F117" s="29">
        <v>2613</v>
      </c>
      <c r="G117" t="s">
        <v>4</v>
      </c>
      <c r="H117">
        <v>2642</v>
      </c>
      <c r="I117">
        <v>182</v>
      </c>
      <c r="J117">
        <v>133</v>
      </c>
      <c r="K117">
        <v>196</v>
      </c>
      <c r="L117">
        <v>205</v>
      </c>
      <c r="M117">
        <v>755</v>
      </c>
      <c r="N117">
        <v>370</v>
      </c>
      <c r="O117">
        <v>429</v>
      </c>
      <c r="P117">
        <v>353</v>
      </c>
      <c r="Q117">
        <v>19</v>
      </c>
    </row>
    <row r="118" spans="1:17">
      <c r="A118" s="1">
        <v>2722</v>
      </c>
      <c r="B118" t="s">
        <v>76</v>
      </c>
      <c r="C118" t="s">
        <v>52</v>
      </c>
      <c r="D118">
        <v>15</v>
      </c>
      <c r="E118">
        <v>8891</v>
      </c>
      <c r="F118" s="29">
        <v>2722</v>
      </c>
      <c r="G118" t="s">
        <v>4</v>
      </c>
      <c r="H118">
        <v>738</v>
      </c>
      <c r="I118">
        <v>37</v>
      </c>
      <c r="J118">
        <v>44</v>
      </c>
      <c r="K118">
        <v>98</v>
      </c>
      <c r="L118">
        <v>136</v>
      </c>
      <c r="M118">
        <v>88</v>
      </c>
      <c r="N118">
        <v>85</v>
      </c>
      <c r="O118">
        <v>136</v>
      </c>
      <c r="P118">
        <v>102</v>
      </c>
      <c r="Q118">
        <v>12</v>
      </c>
    </row>
    <row r="119" spans="1:17">
      <c r="A119" s="1">
        <v>2801</v>
      </c>
      <c r="B119" t="s">
        <v>58</v>
      </c>
      <c r="C119" t="s">
        <v>60</v>
      </c>
      <c r="D119">
        <v>6</v>
      </c>
      <c r="E119">
        <v>2636</v>
      </c>
      <c r="F119" s="29">
        <v>2801</v>
      </c>
      <c r="G119" t="s">
        <v>4</v>
      </c>
      <c r="H119">
        <v>216</v>
      </c>
      <c r="I119">
        <v>15</v>
      </c>
      <c r="J119">
        <v>21</v>
      </c>
      <c r="K119">
        <v>20</v>
      </c>
      <c r="L119">
        <v>17</v>
      </c>
      <c r="M119">
        <v>46</v>
      </c>
      <c r="N119">
        <v>27</v>
      </c>
      <c r="O119">
        <v>47</v>
      </c>
      <c r="P119">
        <v>20</v>
      </c>
      <c r="Q119">
        <v>3</v>
      </c>
    </row>
    <row r="120" spans="1:17">
      <c r="A120" s="1">
        <v>2830</v>
      </c>
      <c r="B120" t="s">
        <v>63</v>
      </c>
      <c r="C120" t="s">
        <v>52</v>
      </c>
      <c r="D120">
        <v>11</v>
      </c>
      <c r="E120">
        <v>14341</v>
      </c>
      <c r="F120" s="29">
        <v>2830</v>
      </c>
      <c r="G120" t="s">
        <v>4</v>
      </c>
      <c r="H120">
        <v>1193</v>
      </c>
      <c r="I120">
        <v>102</v>
      </c>
      <c r="J120">
        <v>90</v>
      </c>
      <c r="K120">
        <v>139</v>
      </c>
      <c r="L120">
        <v>140</v>
      </c>
      <c r="M120">
        <v>209</v>
      </c>
      <c r="N120">
        <v>164</v>
      </c>
      <c r="O120">
        <v>202</v>
      </c>
      <c r="P120">
        <v>137</v>
      </c>
      <c r="Q120">
        <v>10</v>
      </c>
    </row>
    <row r="121" spans="1:17">
      <c r="A121" s="1">
        <v>2877</v>
      </c>
      <c r="B121" t="s">
        <v>58</v>
      </c>
      <c r="C121" t="s">
        <v>52</v>
      </c>
      <c r="D121">
        <v>15</v>
      </c>
      <c r="E121">
        <v>5918</v>
      </c>
      <c r="F121" s="29">
        <v>2877</v>
      </c>
      <c r="G121" t="s">
        <v>4</v>
      </c>
      <c r="H121">
        <v>443</v>
      </c>
      <c r="I121">
        <v>39</v>
      </c>
      <c r="J121">
        <v>23</v>
      </c>
      <c r="K121">
        <v>41</v>
      </c>
      <c r="L121">
        <v>35</v>
      </c>
      <c r="M121">
        <v>104</v>
      </c>
      <c r="N121">
        <v>77</v>
      </c>
      <c r="O121">
        <v>79</v>
      </c>
      <c r="P121">
        <v>41</v>
      </c>
      <c r="Q121">
        <v>4</v>
      </c>
    </row>
    <row r="122" spans="1:17">
      <c r="A122" s="1">
        <v>2913</v>
      </c>
      <c r="B122" t="s">
        <v>72</v>
      </c>
      <c r="C122" t="s">
        <v>52</v>
      </c>
      <c r="D122">
        <v>41</v>
      </c>
      <c r="E122">
        <v>13623</v>
      </c>
      <c r="F122" s="29">
        <v>2913</v>
      </c>
      <c r="G122" t="s">
        <v>4</v>
      </c>
      <c r="H122">
        <v>1118</v>
      </c>
      <c r="I122">
        <v>63</v>
      </c>
      <c r="J122">
        <v>64</v>
      </c>
      <c r="K122">
        <v>143</v>
      </c>
      <c r="L122">
        <v>187</v>
      </c>
      <c r="M122">
        <v>150</v>
      </c>
      <c r="N122">
        <v>127</v>
      </c>
      <c r="O122">
        <v>220</v>
      </c>
      <c r="P122">
        <v>140</v>
      </c>
      <c r="Q122">
        <v>24</v>
      </c>
    </row>
    <row r="123" spans="1:17">
      <c r="A123" s="1">
        <v>2952</v>
      </c>
      <c r="B123" t="s">
        <v>58</v>
      </c>
      <c r="C123" t="s">
        <v>52</v>
      </c>
      <c r="D123">
        <v>4</v>
      </c>
      <c r="E123">
        <v>2356</v>
      </c>
      <c r="F123" s="29">
        <v>2952</v>
      </c>
      <c r="G123" t="s">
        <v>4</v>
      </c>
      <c r="H123">
        <v>186</v>
      </c>
      <c r="I123">
        <v>14</v>
      </c>
      <c r="J123">
        <v>13</v>
      </c>
      <c r="K123">
        <v>16</v>
      </c>
      <c r="L123">
        <v>17</v>
      </c>
      <c r="M123">
        <v>37</v>
      </c>
      <c r="N123">
        <v>31</v>
      </c>
      <c r="O123">
        <v>33</v>
      </c>
      <c r="P123">
        <v>25</v>
      </c>
      <c r="Q123">
        <v>0</v>
      </c>
    </row>
    <row r="124" spans="1:17">
      <c r="A124" s="1">
        <v>2958</v>
      </c>
      <c r="B124" t="s">
        <v>63</v>
      </c>
      <c r="C124" t="s">
        <v>52</v>
      </c>
      <c r="D124">
        <v>7</v>
      </c>
      <c r="E124">
        <v>15600</v>
      </c>
      <c r="F124" s="29">
        <v>2958</v>
      </c>
      <c r="G124" t="s">
        <v>4</v>
      </c>
      <c r="H124">
        <v>1266</v>
      </c>
      <c r="I124">
        <v>104</v>
      </c>
      <c r="J124">
        <v>54</v>
      </c>
      <c r="K124">
        <v>98</v>
      </c>
      <c r="L124">
        <v>93</v>
      </c>
      <c r="M124">
        <v>354</v>
      </c>
      <c r="N124">
        <v>195</v>
      </c>
      <c r="O124">
        <v>256</v>
      </c>
      <c r="P124">
        <v>112</v>
      </c>
      <c r="Q124">
        <v>0</v>
      </c>
    </row>
    <row r="125" spans="1:17">
      <c r="A125" s="1">
        <v>3001</v>
      </c>
      <c r="B125" t="s">
        <v>77</v>
      </c>
      <c r="C125" t="s">
        <v>52</v>
      </c>
      <c r="D125">
        <v>15</v>
      </c>
      <c r="E125">
        <v>11180</v>
      </c>
      <c r="F125" s="29">
        <v>3001</v>
      </c>
      <c r="G125" t="s">
        <v>4</v>
      </c>
      <c r="H125">
        <v>822</v>
      </c>
      <c r="I125">
        <v>61</v>
      </c>
      <c r="J125">
        <v>41</v>
      </c>
      <c r="K125">
        <v>64</v>
      </c>
      <c r="L125">
        <v>55</v>
      </c>
      <c r="M125">
        <v>216</v>
      </c>
      <c r="N125">
        <v>130</v>
      </c>
      <c r="O125">
        <v>181</v>
      </c>
      <c r="P125">
        <v>71</v>
      </c>
      <c r="Q125">
        <v>3</v>
      </c>
    </row>
    <row r="126" spans="1:17">
      <c r="A126" s="1">
        <v>3023</v>
      </c>
      <c r="B126" t="s">
        <v>73</v>
      </c>
      <c r="C126" t="s">
        <v>52</v>
      </c>
      <c r="D126">
        <v>24</v>
      </c>
      <c r="E126">
        <v>7008</v>
      </c>
      <c r="F126" s="29">
        <v>3023</v>
      </c>
      <c r="G126" t="s">
        <v>4</v>
      </c>
      <c r="H126">
        <v>501</v>
      </c>
      <c r="I126">
        <v>37</v>
      </c>
      <c r="J126">
        <v>19</v>
      </c>
      <c r="K126">
        <v>35</v>
      </c>
      <c r="L126">
        <v>30</v>
      </c>
      <c r="M126">
        <v>159</v>
      </c>
      <c r="N126">
        <v>82</v>
      </c>
      <c r="O126">
        <v>99</v>
      </c>
      <c r="P126">
        <v>33</v>
      </c>
      <c r="Q126">
        <v>7</v>
      </c>
    </row>
    <row r="127" spans="1:17">
      <c r="A127" s="1">
        <v>3033</v>
      </c>
      <c r="B127" t="s">
        <v>73</v>
      </c>
      <c r="C127" t="s">
        <v>54</v>
      </c>
      <c r="D127">
        <v>1</v>
      </c>
      <c r="E127">
        <v>23</v>
      </c>
      <c r="F127" s="29">
        <v>3033</v>
      </c>
      <c r="G127" t="s">
        <v>4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</row>
    <row r="128" spans="1:17">
      <c r="A128" s="1">
        <v>3100</v>
      </c>
      <c r="B128" t="s">
        <v>78</v>
      </c>
      <c r="C128" t="s">
        <v>52</v>
      </c>
      <c r="D128">
        <v>2</v>
      </c>
      <c r="E128">
        <v>1452</v>
      </c>
      <c r="F128" s="29">
        <v>3100</v>
      </c>
      <c r="G128" t="s">
        <v>4</v>
      </c>
      <c r="H128">
        <v>121</v>
      </c>
      <c r="I128">
        <v>5</v>
      </c>
      <c r="J128">
        <v>4</v>
      </c>
      <c r="K128">
        <v>8</v>
      </c>
      <c r="L128">
        <v>6</v>
      </c>
      <c r="M128">
        <v>40</v>
      </c>
      <c r="N128">
        <v>16</v>
      </c>
      <c r="O128">
        <v>30</v>
      </c>
      <c r="P128">
        <v>8</v>
      </c>
      <c r="Q128">
        <v>4</v>
      </c>
    </row>
    <row r="129" spans="1:17">
      <c r="A129" s="1">
        <v>3101</v>
      </c>
      <c r="B129" t="s">
        <v>78</v>
      </c>
      <c r="C129" t="s">
        <v>52</v>
      </c>
      <c r="D129">
        <v>15</v>
      </c>
      <c r="E129">
        <v>5594</v>
      </c>
      <c r="F129" s="29">
        <v>3101</v>
      </c>
      <c r="G129" t="s">
        <v>4</v>
      </c>
      <c r="H129">
        <v>445</v>
      </c>
      <c r="I129">
        <v>28</v>
      </c>
      <c r="J129">
        <v>33</v>
      </c>
      <c r="K129">
        <v>55</v>
      </c>
      <c r="L129">
        <v>78</v>
      </c>
      <c r="M129">
        <v>91</v>
      </c>
      <c r="N129">
        <v>46</v>
      </c>
      <c r="O129">
        <v>62</v>
      </c>
      <c r="P129">
        <v>48</v>
      </c>
      <c r="Q129">
        <v>4</v>
      </c>
    </row>
    <row r="130" spans="1:17">
      <c r="A130" s="1">
        <v>3103</v>
      </c>
      <c r="B130" t="s">
        <v>78</v>
      </c>
      <c r="C130" t="s">
        <v>52</v>
      </c>
      <c r="D130">
        <v>6</v>
      </c>
      <c r="E130">
        <v>1961</v>
      </c>
      <c r="F130" s="29">
        <v>3103</v>
      </c>
      <c r="G130" t="s">
        <v>4</v>
      </c>
      <c r="H130">
        <v>156</v>
      </c>
      <c r="I130">
        <v>10</v>
      </c>
      <c r="J130">
        <v>10</v>
      </c>
      <c r="K130">
        <v>10</v>
      </c>
      <c r="L130">
        <v>10</v>
      </c>
      <c r="M130">
        <v>35</v>
      </c>
      <c r="N130">
        <v>35</v>
      </c>
      <c r="O130">
        <v>35</v>
      </c>
      <c r="P130">
        <v>10</v>
      </c>
      <c r="Q130">
        <v>1</v>
      </c>
    </row>
    <row r="131" spans="1:17">
      <c r="A131" s="1">
        <v>3112</v>
      </c>
      <c r="B131" t="s">
        <v>78</v>
      </c>
      <c r="C131" t="s">
        <v>52</v>
      </c>
      <c r="D131">
        <v>8</v>
      </c>
      <c r="E131">
        <v>779</v>
      </c>
      <c r="F131" s="29">
        <v>3112</v>
      </c>
      <c r="G131" t="s">
        <v>4</v>
      </c>
      <c r="H131">
        <v>61</v>
      </c>
      <c r="I131">
        <v>5</v>
      </c>
      <c r="J131">
        <v>5</v>
      </c>
      <c r="K131">
        <v>5</v>
      </c>
      <c r="L131">
        <v>5</v>
      </c>
      <c r="M131">
        <v>14</v>
      </c>
      <c r="N131">
        <v>11</v>
      </c>
      <c r="O131">
        <v>9</v>
      </c>
      <c r="P131">
        <v>7</v>
      </c>
      <c r="Q131">
        <v>0</v>
      </c>
    </row>
    <row r="132" spans="1:17">
      <c r="A132" s="1">
        <v>3207</v>
      </c>
      <c r="B132" t="s">
        <v>81</v>
      </c>
      <c r="C132" t="s">
        <v>52</v>
      </c>
      <c r="D132">
        <v>7</v>
      </c>
      <c r="E132">
        <v>5410</v>
      </c>
      <c r="F132" s="29">
        <v>3207</v>
      </c>
      <c r="G132" t="s">
        <v>4</v>
      </c>
      <c r="H132">
        <v>438</v>
      </c>
      <c r="I132">
        <v>36</v>
      </c>
      <c r="J132">
        <v>35</v>
      </c>
      <c r="K132">
        <v>34</v>
      </c>
      <c r="L132">
        <v>36</v>
      </c>
      <c r="M132">
        <v>110</v>
      </c>
      <c r="N132">
        <v>55</v>
      </c>
      <c r="O132">
        <v>82</v>
      </c>
      <c r="P132">
        <v>46</v>
      </c>
      <c r="Q132">
        <v>4</v>
      </c>
    </row>
    <row r="133" spans="1:17">
      <c r="A133" s="1">
        <v>3208</v>
      </c>
      <c r="B133" t="s">
        <v>81</v>
      </c>
      <c r="C133" t="s">
        <v>52</v>
      </c>
      <c r="D133">
        <v>6</v>
      </c>
      <c r="E133">
        <v>4915</v>
      </c>
      <c r="F133" s="29">
        <v>3208</v>
      </c>
      <c r="G133" t="s">
        <v>4</v>
      </c>
      <c r="H133">
        <v>389</v>
      </c>
      <c r="I133">
        <v>31</v>
      </c>
      <c r="J133">
        <v>-1</v>
      </c>
      <c r="K133">
        <v>37</v>
      </c>
      <c r="L133">
        <v>19</v>
      </c>
      <c r="M133">
        <v>123</v>
      </c>
      <c r="N133">
        <v>73</v>
      </c>
      <c r="O133">
        <v>78</v>
      </c>
      <c r="P133">
        <v>43</v>
      </c>
      <c r="Q133">
        <v>-6</v>
      </c>
    </row>
    <row r="134" spans="1:17">
      <c r="A134" s="1">
        <v>3210</v>
      </c>
      <c r="B134" t="s">
        <v>81</v>
      </c>
      <c r="C134" t="s">
        <v>52</v>
      </c>
      <c r="D134">
        <v>34</v>
      </c>
      <c r="E134">
        <v>51093</v>
      </c>
      <c r="F134" s="29">
        <v>3210</v>
      </c>
      <c r="G134" t="s">
        <v>4</v>
      </c>
      <c r="H134">
        <v>4031</v>
      </c>
      <c r="I134">
        <v>308</v>
      </c>
      <c r="J134">
        <v>253</v>
      </c>
      <c r="K134">
        <v>352</v>
      </c>
      <c r="L134">
        <v>317</v>
      </c>
      <c r="M134">
        <v>989</v>
      </c>
      <c r="N134">
        <v>577</v>
      </c>
      <c r="O134">
        <v>767</v>
      </c>
      <c r="P134">
        <v>398</v>
      </c>
      <c r="Q134">
        <v>70</v>
      </c>
    </row>
    <row r="135" spans="1:17">
      <c r="A135" s="1">
        <v>3215</v>
      </c>
      <c r="B135" t="s">
        <v>81</v>
      </c>
      <c r="C135" t="s">
        <v>52</v>
      </c>
      <c r="D135">
        <v>15</v>
      </c>
      <c r="E135">
        <v>10864</v>
      </c>
      <c r="F135" s="29">
        <v>3215</v>
      </c>
      <c r="G135" t="s">
        <v>4</v>
      </c>
      <c r="H135">
        <v>849</v>
      </c>
      <c r="I135">
        <v>72</v>
      </c>
      <c r="J135">
        <v>60</v>
      </c>
      <c r="K135">
        <v>84</v>
      </c>
      <c r="L135">
        <v>79</v>
      </c>
      <c r="M135">
        <v>164</v>
      </c>
      <c r="N135">
        <v>105</v>
      </c>
      <c r="O135">
        <v>142</v>
      </c>
      <c r="P135">
        <v>95</v>
      </c>
      <c r="Q135">
        <v>48</v>
      </c>
    </row>
    <row r="136" spans="1:17">
      <c r="A136" s="1">
        <v>3222</v>
      </c>
      <c r="B136" t="s">
        <v>78</v>
      </c>
      <c r="C136" t="s">
        <v>70</v>
      </c>
      <c r="D136">
        <v>6</v>
      </c>
      <c r="E136">
        <v>2625</v>
      </c>
      <c r="F136" s="29">
        <v>3222</v>
      </c>
      <c r="G136" t="s">
        <v>4</v>
      </c>
      <c r="H136">
        <v>207</v>
      </c>
      <c r="I136">
        <v>12</v>
      </c>
      <c r="J136">
        <v>10</v>
      </c>
      <c r="K136">
        <v>22</v>
      </c>
      <c r="L136">
        <v>19</v>
      </c>
      <c r="M136">
        <v>49</v>
      </c>
      <c r="N136">
        <v>29</v>
      </c>
      <c r="O136">
        <v>43</v>
      </c>
      <c r="P136">
        <v>20</v>
      </c>
      <c r="Q136">
        <v>3</v>
      </c>
    </row>
    <row r="137" spans="1:17">
      <c r="A137" s="1">
        <v>3250</v>
      </c>
      <c r="B137" t="s">
        <v>73</v>
      </c>
      <c r="C137" t="s">
        <v>52</v>
      </c>
      <c r="D137">
        <v>16</v>
      </c>
      <c r="E137">
        <v>7242</v>
      </c>
      <c r="F137" s="29">
        <v>3250</v>
      </c>
      <c r="G137" t="s">
        <v>4</v>
      </c>
      <c r="H137">
        <v>551</v>
      </c>
      <c r="I137">
        <v>45</v>
      </c>
      <c r="J137">
        <v>22</v>
      </c>
      <c r="K137">
        <v>44</v>
      </c>
      <c r="L137">
        <v>37</v>
      </c>
      <c r="M137">
        <v>159</v>
      </c>
      <c r="N137">
        <v>94</v>
      </c>
      <c r="O137">
        <v>107</v>
      </c>
      <c r="P137">
        <v>40</v>
      </c>
      <c r="Q137">
        <v>4</v>
      </c>
    </row>
    <row r="138" spans="1:17">
      <c r="A138" s="1">
        <v>3304</v>
      </c>
      <c r="B138" t="s">
        <v>73</v>
      </c>
      <c r="C138" t="s">
        <v>52</v>
      </c>
      <c r="D138">
        <v>7</v>
      </c>
      <c r="E138">
        <v>3070</v>
      </c>
      <c r="F138" s="29">
        <v>3304</v>
      </c>
      <c r="G138" t="s">
        <v>4</v>
      </c>
      <c r="H138">
        <v>230</v>
      </c>
      <c r="I138">
        <v>23</v>
      </c>
      <c r="J138">
        <v>5</v>
      </c>
      <c r="K138">
        <v>19</v>
      </c>
      <c r="L138">
        <v>12</v>
      </c>
      <c r="M138">
        <v>70</v>
      </c>
      <c r="N138">
        <v>46</v>
      </c>
      <c r="O138">
        <v>37</v>
      </c>
      <c r="P138">
        <v>15</v>
      </c>
      <c r="Q138">
        <v>4</v>
      </c>
    </row>
    <row r="139" spans="1:17">
      <c r="A139" s="1">
        <v>3306</v>
      </c>
      <c r="B139" t="s">
        <v>73</v>
      </c>
      <c r="C139" t="s">
        <v>52</v>
      </c>
      <c r="D139">
        <v>12</v>
      </c>
      <c r="E139">
        <v>2820</v>
      </c>
      <c r="F139" s="29">
        <v>3306</v>
      </c>
      <c r="G139" t="s">
        <v>4</v>
      </c>
      <c r="H139">
        <v>224</v>
      </c>
      <c r="I139">
        <v>16</v>
      </c>
      <c r="J139">
        <v>6</v>
      </c>
      <c r="K139">
        <v>17</v>
      </c>
      <c r="L139">
        <v>12</v>
      </c>
      <c r="M139">
        <v>68</v>
      </c>
      <c r="N139">
        <v>41</v>
      </c>
      <c r="O139">
        <v>46</v>
      </c>
      <c r="P139">
        <v>18</v>
      </c>
      <c r="Q139">
        <v>5</v>
      </c>
    </row>
    <row r="140" spans="1:17">
      <c r="A140" s="1">
        <v>3309</v>
      </c>
      <c r="B140" t="s">
        <v>73</v>
      </c>
      <c r="C140" t="s">
        <v>64</v>
      </c>
      <c r="D140">
        <v>5</v>
      </c>
      <c r="E140">
        <v>2416</v>
      </c>
      <c r="F140" s="29">
        <v>3309</v>
      </c>
      <c r="G140" t="s">
        <v>4</v>
      </c>
      <c r="H140">
        <v>191</v>
      </c>
      <c r="I140">
        <v>14</v>
      </c>
      <c r="J140">
        <v>9</v>
      </c>
      <c r="K140">
        <v>11</v>
      </c>
      <c r="L140">
        <v>14</v>
      </c>
      <c r="M140">
        <v>62</v>
      </c>
      <c r="N140">
        <v>30</v>
      </c>
      <c r="O140">
        <v>32</v>
      </c>
      <c r="P140">
        <v>17</v>
      </c>
      <c r="Q140">
        <v>3</v>
      </c>
    </row>
    <row r="141" spans="1:17">
      <c r="A141" s="1">
        <v>3310</v>
      </c>
      <c r="B141" t="s">
        <v>73</v>
      </c>
      <c r="C141" t="s">
        <v>52</v>
      </c>
      <c r="D141">
        <v>12</v>
      </c>
      <c r="E141">
        <v>1870</v>
      </c>
      <c r="F141" s="29">
        <v>3310</v>
      </c>
      <c r="G141" t="s">
        <v>4</v>
      </c>
      <c r="H141">
        <v>141</v>
      </c>
      <c r="I141">
        <v>9</v>
      </c>
      <c r="J141">
        <v>4</v>
      </c>
      <c r="K141">
        <v>10</v>
      </c>
      <c r="L141">
        <v>9</v>
      </c>
      <c r="M141">
        <v>42</v>
      </c>
      <c r="N141">
        <v>23</v>
      </c>
      <c r="O141">
        <v>28</v>
      </c>
      <c r="P141">
        <v>12</v>
      </c>
      <c r="Q141">
        <v>4</v>
      </c>
    </row>
    <row r="142" spans="1:17">
      <c r="A142" s="1">
        <v>3312</v>
      </c>
      <c r="B142" t="s">
        <v>73</v>
      </c>
      <c r="C142" t="s">
        <v>52</v>
      </c>
      <c r="D142">
        <v>11</v>
      </c>
      <c r="E142">
        <v>2004</v>
      </c>
      <c r="F142" s="29">
        <v>3312</v>
      </c>
      <c r="G142" t="s">
        <v>4</v>
      </c>
      <c r="H142">
        <v>163</v>
      </c>
      <c r="I142">
        <v>8</v>
      </c>
      <c r="J142">
        <v>8</v>
      </c>
      <c r="K142">
        <v>12</v>
      </c>
      <c r="L142">
        <v>12</v>
      </c>
      <c r="M142">
        <v>50</v>
      </c>
      <c r="N142">
        <v>31</v>
      </c>
      <c r="O142">
        <v>31</v>
      </c>
      <c r="P142">
        <v>10</v>
      </c>
      <c r="Q142">
        <v>3</v>
      </c>
    </row>
    <row r="143" spans="1:17">
      <c r="A143" s="1">
        <v>3321</v>
      </c>
      <c r="B143" t="s">
        <v>73</v>
      </c>
      <c r="C143" t="s">
        <v>64</v>
      </c>
      <c r="D143">
        <v>8</v>
      </c>
      <c r="E143">
        <v>24795</v>
      </c>
      <c r="F143" s="29">
        <v>3321</v>
      </c>
      <c r="G143" t="s">
        <v>4</v>
      </c>
      <c r="H143">
        <v>2043</v>
      </c>
      <c r="I143">
        <v>121</v>
      </c>
      <c r="J143">
        <v>67</v>
      </c>
      <c r="K143">
        <v>162</v>
      </c>
      <c r="L143">
        <v>131</v>
      </c>
      <c r="M143">
        <v>655</v>
      </c>
      <c r="N143">
        <v>290</v>
      </c>
      <c r="O143">
        <v>411</v>
      </c>
      <c r="P143">
        <v>155</v>
      </c>
      <c r="Q143">
        <v>45</v>
      </c>
    </row>
    <row r="144" spans="1:17">
      <c r="A144" s="1">
        <v>3325</v>
      </c>
      <c r="B144" t="s">
        <v>73</v>
      </c>
      <c r="C144" t="s">
        <v>59</v>
      </c>
      <c r="D144">
        <v>6</v>
      </c>
      <c r="E144">
        <v>860</v>
      </c>
      <c r="F144" s="29">
        <v>3325</v>
      </c>
      <c r="G144" t="s">
        <v>4</v>
      </c>
      <c r="H144">
        <v>59</v>
      </c>
      <c r="I144">
        <v>5</v>
      </c>
      <c r="J144">
        <v>0</v>
      </c>
      <c r="K144">
        <v>5</v>
      </c>
      <c r="L144">
        <v>4</v>
      </c>
      <c r="M144">
        <v>20</v>
      </c>
      <c r="N144">
        <v>11</v>
      </c>
      <c r="O144">
        <v>12</v>
      </c>
      <c r="P144">
        <v>3</v>
      </c>
      <c r="Q144">
        <v>0</v>
      </c>
    </row>
    <row r="145" spans="1:17">
      <c r="A145" s="1">
        <v>3326</v>
      </c>
      <c r="B145" t="s">
        <v>73</v>
      </c>
      <c r="C145" t="s">
        <v>52</v>
      </c>
      <c r="D145">
        <v>12</v>
      </c>
      <c r="E145">
        <v>1299</v>
      </c>
      <c r="F145" s="29">
        <v>3326</v>
      </c>
      <c r="G145" t="s">
        <v>4</v>
      </c>
      <c r="H145">
        <v>86</v>
      </c>
      <c r="I145">
        <v>6</v>
      </c>
      <c r="J145">
        <v>6</v>
      </c>
      <c r="K145">
        <v>5</v>
      </c>
      <c r="L145">
        <v>6</v>
      </c>
      <c r="M145">
        <v>24</v>
      </c>
      <c r="N145">
        <v>14</v>
      </c>
      <c r="O145">
        <v>17</v>
      </c>
      <c r="P145">
        <v>6</v>
      </c>
      <c r="Q145">
        <v>0</v>
      </c>
    </row>
    <row r="146" spans="1:17">
      <c r="A146" s="1">
        <v>3400</v>
      </c>
      <c r="B146" t="s">
        <v>73</v>
      </c>
      <c r="C146" t="s">
        <v>52</v>
      </c>
      <c r="D146">
        <v>5</v>
      </c>
      <c r="E146">
        <v>1940</v>
      </c>
      <c r="F146" s="29">
        <v>3400</v>
      </c>
      <c r="G146" t="s">
        <v>4</v>
      </c>
      <c r="H146">
        <v>154</v>
      </c>
      <c r="I146">
        <v>8</v>
      </c>
      <c r="J146">
        <v>0</v>
      </c>
      <c r="K146">
        <v>12</v>
      </c>
      <c r="L146">
        <v>11</v>
      </c>
      <c r="M146">
        <v>55</v>
      </c>
      <c r="N146">
        <v>29</v>
      </c>
      <c r="O146">
        <v>27</v>
      </c>
      <c r="P146">
        <v>11</v>
      </c>
      <c r="Q146">
        <v>1</v>
      </c>
    </row>
    <row r="147" spans="1:17">
      <c r="A147" s="1">
        <v>3409</v>
      </c>
      <c r="B147" t="s">
        <v>73</v>
      </c>
      <c r="C147" t="s">
        <v>52</v>
      </c>
      <c r="D147">
        <v>17</v>
      </c>
      <c r="E147">
        <v>4250</v>
      </c>
      <c r="F147" s="29">
        <v>3409</v>
      </c>
      <c r="G147" t="s">
        <v>4</v>
      </c>
      <c r="H147">
        <v>259</v>
      </c>
      <c r="I147">
        <v>22</v>
      </c>
      <c r="J147">
        <v>12</v>
      </c>
      <c r="K147">
        <v>21</v>
      </c>
      <c r="L147">
        <v>18</v>
      </c>
      <c r="M147">
        <v>68</v>
      </c>
      <c r="N147">
        <v>43</v>
      </c>
      <c r="O147">
        <v>50</v>
      </c>
      <c r="P147">
        <v>19</v>
      </c>
      <c r="Q147">
        <v>10</v>
      </c>
    </row>
    <row r="148" spans="1:17">
      <c r="A148" s="1">
        <v>3415</v>
      </c>
      <c r="B148" t="s">
        <v>77</v>
      </c>
      <c r="C148" t="s">
        <v>52</v>
      </c>
      <c r="D148">
        <v>12</v>
      </c>
      <c r="E148">
        <v>14030</v>
      </c>
      <c r="F148" s="29">
        <v>3415</v>
      </c>
      <c r="G148" t="s">
        <v>4</v>
      </c>
      <c r="H148">
        <v>975</v>
      </c>
      <c r="I148">
        <v>72</v>
      </c>
      <c r="J148">
        <v>65</v>
      </c>
      <c r="K148">
        <v>75</v>
      </c>
      <c r="L148">
        <v>68</v>
      </c>
      <c r="M148">
        <v>225</v>
      </c>
      <c r="N148">
        <v>187</v>
      </c>
      <c r="O148">
        <v>202</v>
      </c>
      <c r="P148">
        <v>66</v>
      </c>
      <c r="Q148">
        <v>13</v>
      </c>
    </row>
    <row r="149" spans="1:17">
      <c r="A149" s="1">
        <v>3428</v>
      </c>
      <c r="B149" t="s">
        <v>73</v>
      </c>
      <c r="C149" t="s">
        <v>52</v>
      </c>
      <c r="D149">
        <v>8</v>
      </c>
      <c r="E149">
        <v>1812</v>
      </c>
      <c r="F149" s="29">
        <v>3428</v>
      </c>
      <c r="G149" t="s">
        <v>4</v>
      </c>
      <c r="H149">
        <v>148</v>
      </c>
      <c r="I149">
        <v>12</v>
      </c>
      <c r="J149">
        <v>6</v>
      </c>
      <c r="K149">
        <v>12</v>
      </c>
      <c r="L149">
        <v>10</v>
      </c>
      <c r="M149">
        <v>46</v>
      </c>
      <c r="N149">
        <v>23</v>
      </c>
      <c r="O149">
        <v>27</v>
      </c>
      <c r="P149">
        <v>9</v>
      </c>
      <c r="Q149">
        <v>3</v>
      </c>
    </row>
    <row r="150" spans="1:17">
      <c r="A150" s="1">
        <v>3432</v>
      </c>
      <c r="B150" t="s">
        <v>73</v>
      </c>
      <c r="C150" t="s">
        <v>54</v>
      </c>
      <c r="D150">
        <v>5</v>
      </c>
      <c r="E150">
        <v>623</v>
      </c>
      <c r="F150" s="29">
        <v>3432</v>
      </c>
      <c r="G150" t="s">
        <v>4</v>
      </c>
      <c r="H150">
        <v>45</v>
      </c>
      <c r="I150">
        <v>4</v>
      </c>
      <c r="J150">
        <v>1</v>
      </c>
      <c r="K150">
        <v>3</v>
      </c>
      <c r="L150">
        <v>3</v>
      </c>
      <c r="M150">
        <v>17</v>
      </c>
      <c r="N150">
        <v>6</v>
      </c>
      <c r="O150">
        <v>10</v>
      </c>
      <c r="P150">
        <v>2</v>
      </c>
      <c r="Q150">
        <v>0</v>
      </c>
    </row>
    <row r="151" spans="1:17">
      <c r="A151" s="1">
        <v>3454</v>
      </c>
      <c r="B151" t="s">
        <v>73</v>
      </c>
      <c r="C151" t="s">
        <v>59</v>
      </c>
      <c r="D151">
        <v>6</v>
      </c>
      <c r="E151">
        <v>10413</v>
      </c>
      <c r="F151" s="29">
        <v>3454</v>
      </c>
      <c r="G151" t="s">
        <v>4</v>
      </c>
      <c r="H151">
        <v>856</v>
      </c>
      <c r="I151">
        <v>52</v>
      </c>
      <c r="J151">
        <v>32</v>
      </c>
      <c r="K151">
        <v>43</v>
      </c>
      <c r="L151">
        <v>47</v>
      </c>
      <c r="M151">
        <v>221</v>
      </c>
      <c r="N151">
        <v>160</v>
      </c>
      <c r="O151">
        <v>201</v>
      </c>
      <c r="P151">
        <v>83</v>
      </c>
      <c r="Q151">
        <v>13</v>
      </c>
    </row>
    <row r="152" spans="1:17">
      <c r="A152" s="1">
        <v>3460</v>
      </c>
      <c r="B152" t="s">
        <v>73</v>
      </c>
      <c r="C152" t="s">
        <v>52</v>
      </c>
      <c r="D152">
        <v>14</v>
      </c>
      <c r="E152">
        <v>2938</v>
      </c>
      <c r="F152" s="29">
        <v>3460</v>
      </c>
      <c r="G152" t="s">
        <v>4</v>
      </c>
      <c r="H152">
        <v>216</v>
      </c>
      <c r="I152">
        <v>14</v>
      </c>
      <c r="J152">
        <v>8</v>
      </c>
      <c r="K152">
        <v>16</v>
      </c>
      <c r="L152">
        <v>13</v>
      </c>
      <c r="M152">
        <v>70</v>
      </c>
      <c r="N152">
        <v>37</v>
      </c>
      <c r="O152">
        <v>40</v>
      </c>
      <c r="P152">
        <v>11</v>
      </c>
      <c r="Q152">
        <v>6</v>
      </c>
    </row>
    <row r="153" spans="1:17">
      <c r="A153" s="1">
        <v>3465</v>
      </c>
      <c r="B153" t="s">
        <v>73</v>
      </c>
      <c r="C153" t="s">
        <v>54</v>
      </c>
      <c r="D153">
        <v>8</v>
      </c>
      <c r="E153">
        <v>2556</v>
      </c>
      <c r="F153" s="29">
        <v>3465</v>
      </c>
      <c r="G153" t="s">
        <v>4</v>
      </c>
      <c r="H153">
        <v>166</v>
      </c>
      <c r="I153">
        <v>12</v>
      </c>
      <c r="J153">
        <v>9</v>
      </c>
      <c r="K153">
        <v>15</v>
      </c>
      <c r="L153">
        <v>11</v>
      </c>
      <c r="M153">
        <v>45</v>
      </c>
      <c r="N153">
        <v>29</v>
      </c>
      <c r="O153">
        <v>29</v>
      </c>
      <c r="P153">
        <v>14</v>
      </c>
      <c r="Q153">
        <v>5</v>
      </c>
    </row>
    <row r="154" spans="1:17">
      <c r="A154" s="1">
        <v>3550</v>
      </c>
      <c r="B154" t="s">
        <v>73</v>
      </c>
      <c r="C154" t="s">
        <v>54</v>
      </c>
      <c r="D154">
        <v>5</v>
      </c>
      <c r="E154">
        <v>1854</v>
      </c>
      <c r="F154" s="29">
        <v>3550</v>
      </c>
      <c r="G154" t="s">
        <v>4</v>
      </c>
      <c r="H154">
        <v>137</v>
      </c>
      <c r="I154">
        <v>14</v>
      </c>
      <c r="J154">
        <v>9</v>
      </c>
      <c r="K154">
        <v>15</v>
      </c>
      <c r="L154">
        <v>12</v>
      </c>
      <c r="M154">
        <v>30</v>
      </c>
      <c r="N154">
        <v>21</v>
      </c>
      <c r="O154">
        <v>24</v>
      </c>
      <c r="P154">
        <v>12</v>
      </c>
      <c r="Q154">
        <v>0</v>
      </c>
    </row>
    <row r="155" spans="1:17">
      <c r="A155" s="1">
        <v>3611</v>
      </c>
      <c r="B155" t="s">
        <v>73</v>
      </c>
      <c r="C155" t="s">
        <v>52</v>
      </c>
      <c r="D155">
        <v>9</v>
      </c>
      <c r="E155">
        <v>4294</v>
      </c>
      <c r="F155" s="29">
        <v>3611</v>
      </c>
      <c r="G155" t="s">
        <v>4</v>
      </c>
      <c r="H155">
        <v>297</v>
      </c>
      <c r="I155">
        <v>28</v>
      </c>
      <c r="J155">
        <v>14</v>
      </c>
      <c r="K155">
        <v>24</v>
      </c>
      <c r="L155">
        <v>20</v>
      </c>
      <c r="M155">
        <v>83</v>
      </c>
      <c r="N155">
        <v>46</v>
      </c>
      <c r="O155">
        <v>60</v>
      </c>
      <c r="P155">
        <v>18</v>
      </c>
      <c r="Q155">
        <v>2</v>
      </c>
    </row>
    <row r="156" spans="1:17">
      <c r="A156" s="1">
        <v>3613</v>
      </c>
      <c r="B156" t="s">
        <v>73</v>
      </c>
      <c r="C156" t="s">
        <v>70</v>
      </c>
      <c r="D156">
        <v>12</v>
      </c>
      <c r="E156">
        <v>2548</v>
      </c>
      <c r="F156" s="29">
        <v>3613</v>
      </c>
      <c r="G156" t="s">
        <v>4</v>
      </c>
      <c r="H156">
        <v>176</v>
      </c>
      <c r="I156">
        <v>11</v>
      </c>
      <c r="J156">
        <v>6</v>
      </c>
      <c r="K156">
        <v>11</v>
      </c>
      <c r="L156">
        <v>10</v>
      </c>
      <c r="M156">
        <v>60</v>
      </c>
      <c r="N156">
        <v>28</v>
      </c>
      <c r="O156">
        <v>33</v>
      </c>
      <c r="P156">
        <v>11</v>
      </c>
      <c r="Q156">
        <v>2</v>
      </c>
    </row>
    <row r="157" spans="1:17">
      <c r="A157" s="1">
        <v>3618</v>
      </c>
      <c r="B157" t="s">
        <v>78</v>
      </c>
      <c r="C157" t="s">
        <v>54</v>
      </c>
      <c r="D157">
        <v>10</v>
      </c>
      <c r="E157">
        <v>4932</v>
      </c>
      <c r="F157" s="29">
        <v>3618</v>
      </c>
      <c r="G157" t="s">
        <v>4</v>
      </c>
      <c r="H157">
        <v>368</v>
      </c>
      <c r="I157">
        <v>29</v>
      </c>
      <c r="J157">
        <v>16</v>
      </c>
      <c r="K157">
        <v>27</v>
      </c>
      <c r="L157">
        <v>26</v>
      </c>
      <c r="M157">
        <v>111</v>
      </c>
      <c r="N157">
        <v>58</v>
      </c>
      <c r="O157">
        <v>75</v>
      </c>
      <c r="P157">
        <v>26</v>
      </c>
      <c r="Q157">
        <v>0</v>
      </c>
    </row>
    <row r="158" spans="1:17">
      <c r="A158" s="1">
        <v>3864</v>
      </c>
      <c r="B158" t="s">
        <v>78</v>
      </c>
      <c r="C158" t="s">
        <v>52</v>
      </c>
      <c r="D158">
        <v>16</v>
      </c>
      <c r="E158">
        <v>9655</v>
      </c>
      <c r="F158" s="29">
        <v>3864</v>
      </c>
      <c r="G158" t="s">
        <v>4</v>
      </c>
      <c r="H158">
        <v>733</v>
      </c>
      <c r="I158">
        <v>50</v>
      </c>
      <c r="J158">
        <v>51</v>
      </c>
      <c r="K158">
        <v>78</v>
      </c>
      <c r="L158">
        <v>115</v>
      </c>
      <c r="M158">
        <v>159</v>
      </c>
      <c r="N158">
        <v>76</v>
      </c>
      <c r="O158">
        <v>120</v>
      </c>
      <c r="P158">
        <v>79</v>
      </c>
      <c r="Q158">
        <v>4</v>
      </c>
    </row>
    <row r="159" spans="1:17">
      <c r="A159" s="1">
        <v>3910</v>
      </c>
      <c r="B159" t="s">
        <v>73</v>
      </c>
      <c r="C159" t="s">
        <v>52</v>
      </c>
      <c r="D159">
        <v>7</v>
      </c>
      <c r="E159">
        <v>5148</v>
      </c>
      <c r="F159" s="29">
        <v>3910</v>
      </c>
      <c r="G159" t="s">
        <v>4</v>
      </c>
      <c r="H159">
        <v>420</v>
      </c>
      <c r="I159">
        <v>28</v>
      </c>
      <c r="J159">
        <v>25</v>
      </c>
      <c r="K159">
        <v>35</v>
      </c>
      <c r="L159">
        <v>35</v>
      </c>
      <c r="M159">
        <v>115</v>
      </c>
      <c r="N159">
        <v>74</v>
      </c>
      <c r="O159">
        <v>75</v>
      </c>
      <c r="P159">
        <v>29</v>
      </c>
      <c r="Q159">
        <v>5</v>
      </c>
    </row>
    <row r="160" spans="1:17">
      <c r="A160" s="1">
        <v>3990</v>
      </c>
      <c r="B160" t="s">
        <v>81</v>
      </c>
      <c r="C160" t="s">
        <v>70</v>
      </c>
      <c r="D160">
        <v>6</v>
      </c>
      <c r="E160">
        <v>2209</v>
      </c>
      <c r="F160" s="29">
        <v>3990</v>
      </c>
      <c r="G160" t="s">
        <v>4</v>
      </c>
      <c r="H160">
        <v>163</v>
      </c>
      <c r="I160">
        <v>14</v>
      </c>
      <c r="J160">
        <v>11</v>
      </c>
      <c r="K160">
        <v>17</v>
      </c>
      <c r="L160">
        <v>13</v>
      </c>
      <c r="M160">
        <v>38</v>
      </c>
      <c r="N160">
        <v>24</v>
      </c>
      <c r="O160">
        <v>28</v>
      </c>
      <c r="P160">
        <v>16</v>
      </c>
      <c r="Q160">
        <v>2</v>
      </c>
    </row>
    <row r="161" spans="1:17">
      <c r="A161" s="1">
        <v>4008</v>
      </c>
      <c r="B161" t="s">
        <v>51</v>
      </c>
      <c r="C161" t="s">
        <v>52</v>
      </c>
      <c r="D161">
        <v>15</v>
      </c>
      <c r="E161">
        <v>7981</v>
      </c>
      <c r="F161" s="29">
        <v>4008</v>
      </c>
      <c r="G161" t="s">
        <v>4</v>
      </c>
      <c r="H161">
        <v>619</v>
      </c>
      <c r="I161">
        <v>50</v>
      </c>
      <c r="J161">
        <v>31</v>
      </c>
      <c r="K161">
        <v>44</v>
      </c>
      <c r="L161">
        <v>48</v>
      </c>
      <c r="M161">
        <v>190</v>
      </c>
      <c r="N161">
        <v>95</v>
      </c>
      <c r="O161">
        <v>113</v>
      </c>
      <c r="P161">
        <v>46</v>
      </c>
      <c r="Q161">
        <v>2</v>
      </c>
    </row>
    <row r="162" spans="1:17">
      <c r="A162" s="1">
        <v>4010</v>
      </c>
      <c r="B162" t="s">
        <v>57</v>
      </c>
      <c r="C162" t="s">
        <v>52</v>
      </c>
      <c r="D162">
        <v>6</v>
      </c>
      <c r="E162">
        <v>5198</v>
      </c>
      <c r="F162" s="29">
        <v>4010</v>
      </c>
      <c r="G162" t="s">
        <v>4</v>
      </c>
      <c r="H162">
        <v>415</v>
      </c>
      <c r="I162">
        <v>33</v>
      </c>
      <c r="J162">
        <v>28</v>
      </c>
      <c r="K162">
        <v>44</v>
      </c>
      <c r="L162">
        <v>45</v>
      </c>
      <c r="M162">
        <v>79</v>
      </c>
      <c r="N162">
        <v>57</v>
      </c>
      <c r="O162">
        <v>74</v>
      </c>
      <c r="P162">
        <v>50</v>
      </c>
      <c r="Q162">
        <v>5</v>
      </c>
    </row>
    <row r="163" spans="1:17">
      <c r="A163" s="1">
        <v>4100</v>
      </c>
      <c r="B163" t="s">
        <v>56</v>
      </c>
      <c r="C163" t="s">
        <v>52</v>
      </c>
      <c r="D163">
        <v>3</v>
      </c>
      <c r="E163">
        <v>5074</v>
      </c>
      <c r="F163" s="29">
        <v>4100</v>
      </c>
      <c r="G163" t="s">
        <v>4</v>
      </c>
      <c r="H163">
        <v>402</v>
      </c>
      <c r="I163">
        <v>30</v>
      </c>
      <c r="J163">
        <v>25</v>
      </c>
      <c r="K163">
        <v>35</v>
      </c>
      <c r="L163">
        <v>30</v>
      </c>
      <c r="M163">
        <v>102</v>
      </c>
      <c r="N163">
        <v>60</v>
      </c>
      <c r="O163">
        <v>70</v>
      </c>
      <c r="P163">
        <v>40</v>
      </c>
      <c r="Q163">
        <v>10</v>
      </c>
    </row>
    <row r="164" spans="1:17">
      <c r="A164" s="1">
        <v>4104</v>
      </c>
      <c r="B164" t="s">
        <v>51</v>
      </c>
      <c r="C164" t="s">
        <v>52</v>
      </c>
      <c r="D164">
        <v>7</v>
      </c>
      <c r="E164">
        <v>19620</v>
      </c>
      <c r="F164" s="29">
        <v>4104</v>
      </c>
      <c r="G164" t="s">
        <v>4</v>
      </c>
      <c r="H164">
        <v>1547</v>
      </c>
      <c r="I164">
        <v>117</v>
      </c>
      <c r="J164">
        <v>73</v>
      </c>
      <c r="K164">
        <v>127</v>
      </c>
      <c r="L164">
        <v>120</v>
      </c>
      <c r="M164">
        <v>445</v>
      </c>
      <c r="N164">
        <v>215</v>
      </c>
      <c r="O164">
        <v>296</v>
      </c>
      <c r="P164">
        <v>133</v>
      </c>
      <c r="Q164">
        <v>20</v>
      </c>
    </row>
    <row r="165" spans="1:17">
      <c r="A165" s="1">
        <v>4137</v>
      </c>
      <c r="B165" t="s">
        <v>57</v>
      </c>
      <c r="C165" t="s">
        <v>52</v>
      </c>
      <c r="D165">
        <v>17</v>
      </c>
      <c r="E165">
        <v>21133</v>
      </c>
      <c r="F165" s="29">
        <v>4137</v>
      </c>
      <c r="G165" t="s">
        <v>4</v>
      </c>
      <c r="H165">
        <v>1706</v>
      </c>
      <c r="I165">
        <v>144</v>
      </c>
      <c r="J165">
        <v>134</v>
      </c>
      <c r="K165">
        <v>166</v>
      </c>
      <c r="L165">
        <v>163</v>
      </c>
      <c r="M165">
        <v>352</v>
      </c>
      <c r="N165">
        <v>235</v>
      </c>
      <c r="O165">
        <v>312</v>
      </c>
      <c r="P165">
        <v>192</v>
      </c>
      <c r="Q165">
        <v>8</v>
      </c>
    </row>
    <row r="166" spans="1:17">
      <c r="A166" s="1">
        <v>4212</v>
      </c>
      <c r="B166" t="s">
        <v>51</v>
      </c>
      <c r="C166" t="s">
        <v>52</v>
      </c>
      <c r="D166">
        <v>14</v>
      </c>
      <c r="E166">
        <v>11093</v>
      </c>
      <c r="F166" s="29">
        <v>4212</v>
      </c>
      <c r="G166" t="s">
        <v>4</v>
      </c>
      <c r="H166">
        <v>855</v>
      </c>
      <c r="I166">
        <v>69</v>
      </c>
      <c r="J166">
        <v>42</v>
      </c>
      <c r="K166">
        <v>68</v>
      </c>
      <c r="L166">
        <v>65</v>
      </c>
      <c r="M166">
        <v>241</v>
      </c>
      <c r="N166">
        <v>141</v>
      </c>
      <c r="O166">
        <v>154</v>
      </c>
      <c r="P166">
        <v>65</v>
      </c>
      <c r="Q166">
        <v>10</v>
      </c>
    </row>
    <row r="167" spans="1:17">
      <c r="A167" s="1">
        <v>4301</v>
      </c>
      <c r="B167" t="s">
        <v>80</v>
      </c>
      <c r="C167" t="s">
        <v>52</v>
      </c>
      <c r="D167">
        <v>20</v>
      </c>
      <c r="E167">
        <v>25651</v>
      </c>
      <c r="F167" s="29">
        <v>4301</v>
      </c>
      <c r="G167" t="s">
        <v>4</v>
      </c>
      <c r="H167">
        <v>2053</v>
      </c>
      <c r="I167">
        <v>155</v>
      </c>
      <c r="J167">
        <v>105</v>
      </c>
      <c r="K167">
        <v>190</v>
      </c>
      <c r="L167">
        <v>187</v>
      </c>
      <c r="M167">
        <v>495</v>
      </c>
      <c r="N167">
        <v>280</v>
      </c>
      <c r="O167">
        <v>379</v>
      </c>
      <c r="P167">
        <v>212</v>
      </c>
      <c r="Q167">
        <v>50</v>
      </c>
    </row>
    <row r="168" spans="1:17">
      <c r="A168" s="1">
        <v>4308</v>
      </c>
      <c r="B168" t="s">
        <v>80</v>
      </c>
      <c r="C168" t="s">
        <v>70</v>
      </c>
      <c r="D168">
        <v>14</v>
      </c>
      <c r="E168">
        <v>3786</v>
      </c>
      <c r="F168" s="29">
        <v>4308</v>
      </c>
      <c r="G168" t="s">
        <v>4</v>
      </c>
      <c r="H168">
        <v>284</v>
      </c>
      <c r="I168">
        <v>19</v>
      </c>
      <c r="J168">
        <v>17</v>
      </c>
      <c r="K168">
        <v>26</v>
      </c>
      <c r="L168">
        <v>24</v>
      </c>
      <c r="M168">
        <v>79</v>
      </c>
      <c r="N168">
        <v>43</v>
      </c>
      <c r="O168">
        <v>52</v>
      </c>
      <c r="P168">
        <v>24</v>
      </c>
      <c r="Q168">
        <v>0</v>
      </c>
    </row>
    <row r="169" spans="1:17">
      <c r="A169" s="1">
        <v>4310</v>
      </c>
      <c r="B169" t="s">
        <v>80</v>
      </c>
      <c r="C169" t="s">
        <v>52</v>
      </c>
      <c r="D169">
        <v>7</v>
      </c>
      <c r="E169">
        <v>15129</v>
      </c>
      <c r="F169" s="29">
        <v>4310</v>
      </c>
      <c r="G169" t="s">
        <v>4</v>
      </c>
      <c r="H169">
        <v>1197</v>
      </c>
      <c r="I169">
        <v>93</v>
      </c>
      <c r="J169">
        <v>70</v>
      </c>
      <c r="K169">
        <v>92</v>
      </c>
      <c r="L169">
        <v>107</v>
      </c>
      <c r="M169">
        <v>305</v>
      </c>
      <c r="N169">
        <v>159</v>
      </c>
      <c r="O169">
        <v>236</v>
      </c>
      <c r="P169">
        <v>110</v>
      </c>
      <c r="Q169">
        <v>25</v>
      </c>
    </row>
    <row r="170" spans="1:17">
      <c r="A170" s="1">
        <v>4321</v>
      </c>
      <c r="B170" t="s">
        <v>80</v>
      </c>
      <c r="C170" t="s">
        <v>52</v>
      </c>
      <c r="D170">
        <v>5</v>
      </c>
      <c r="E170">
        <v>1891</v>
      </c>
      <c r="F170" s="29">
        <v>4321</v>
      </c>
      <c r="G170" t="s">
        <v>4</v>
      </c>
      <c r="H170">
        <v>146</v>
      </c>
      <c r="I170">
        <v>16</v>
      </c>
      <c r="J170">
        <v>10</v>
      </c>
      <c r="K170">
        <v>15</v>
      </c>
      <c r="L170">
        <v>13</v>
      </c>
      <c r="M170">
        <v>32</v>
      </c>
      <c r="N170">
        <v>15</v>
      </c>
      <c r="O170">
        <v>29</v>
      </c>
      <c r="P170">
        <v>15</v>
      </c>
      <c r="Q170">
        <v>1</v>
      </c>
    </row>
    <row r="171" spans="1:17">
      <c r="A171" s="1">
        <v>4322</v>
      </c>
      <c r="B171" t="s">
        <v>80</v>
      </c>
      <c r="C171" t="s">
        <v>59</v>
      </c>
      <c r="D171">
        <v>9</v>
      </c>
      <c r="E171">
        <v>6361</v>
      </c>
      <c r="F171" s="29">
        <v>4322</v>
      </c>
      <c r="G171" t="s">
        <v>4</v>
      </c>
      <c r="H171">
        <v>506</v>
      </c>
      <c r="I171">
        <v>47</v>
      </c>
      <c r="J171">
        <v>19</v>
      </c>
      <c r="K171">
        <v>41</v>
      </c>
      <c r="L171">
        <v>45</v>
      </c>
      <c r="M171">
        <v>123</v>
      </c>
      <c r="N171">
        <v>88</v>
      </c>
      <c r="O171">
        <v>90</v>
      </c>
      <c r="P171">
        <v>47</v>
      </c>
      <c r="Q171">
        <v>6</v>
      </c>
    </row>
    <row r="172" spans="1:17">
      <c r="A172" s="1">
        <v>4331</v>
      </c>
      <c r="B172" t="s">
        <v>80</v>
      </c>
      <c r="C172" t="s">
        <v>52</v>
      </c>
      <c r="D172">
        <v>16</v>
      </c>
      <c r="E172">
        <v>8635</v>
      </c>
      <c r="F172" s="29">
        <v>4331</v>
      </c>
      <c r="G172" t="s">
        <v>4</v>
      </c>
      <c r="H172">
        <v>679</v>
      </c>
      <c r="I172">
        <v>47</v>
      </c>
      <c r="J172">
        <v>41</v>
      </c>
      <c r="K172">
        <v>61</v>
      </c>
      <c r="L172">
        <v>52</v>
      </c>
      <c r="M172">
        <v>175</v>
      </c>
      <c r="N172">
        <v>103</v>
      </c>
      <c r="O172">
        <v>135</v>
      </c>
      <c r="P172">
        <v>59</v>
      </c>
      <c r="Q172">
        <v>6</v>
      </c>
    </row>
    <row r="173" spans="1:17">
      <c r="A173" s="1">
        <v>4444</v>
      </c>
      <c r="B173" t="s">
        <v>80</v>
      </c>
      <c r="C173" t="s">
        <v>52</v>
      </c>
      <c r="D173">
        <v>7</v>
      </c>
      <c r="E173">
        <v>3503</v>
      </c>
      <c r="F173" s="29">
        <v>4444</v>
      </c>
      <c r="G173" t="s">
        <v>4</v>
      </c>
      <c r="H173">
        <v>272</v>
      </c>
      <c r="I173">
        <v>25</v>
      </c>
      <c r="J173">
        <v>15</v>
      </c>
      <c r="K173">
        <v>21</v>
      </c>
      <c r="L173">
        <v>17</v>
      </c>
      <c r="M173">
        <v>67</v>
      </c>
      <c r="N173">
        <v>42</v>
      </c>
      <c r="O173">
        <v>55</v>
      </c>
      <c r="P173">
        <v>21</v>
      </c>
      <c r="Q173">
        <v>10</v>
      </c>
    </row>
    <row r="174" spans="1:17">
      <c r="A174" s="1">
        <v>4600</v>
      </c>
      <c r="B174" t="s">
        <v>80</v>
      </c>
      <c r="C174" t="s">
        <v>52</v>
      </c>
      <c r="D174">
        <v>9</v>
      </c>
      <c r="E174">
        <v>3368</v>
      </c>
      <c r="F174" s="29">
        <v>4600</v>
      </c>
      <c r="G174" t="s">
        <v>4</v>
      </c>
      <c r="H174">
        <v>276</v>
      </c>
      <c r="I174">
        <v>23</v>
      </c>
      <c r="J174">
        <v>15</v>
      </c>
      <c r="K174">
        <v>25</v>
      </c>
      <c r="L174">
        <v>23</v>
      </c>
      <c r="M174">
        <v>67</v>
      </c>
      <c r="N174">
        <v>41</v>
      </c>
      <c r="O174">
        <v>52</v>
      </c>
      <c r="P174">
        <v>30</v>
      </c>
      <c r="Q174">
        <v>0</v>
      </c>
    </row>
    <row r="175" spans="1:17">
      <c r="A175" s="1">
        <v>4631</v>
      </c>
      <c r="B175" t="s">
        <v>80</v>
      </c>
      <c r="C175" t="s">
        <v>52</v>
      </c>
      <c r="D175">
        <v>19</v>
      </c>
      <c r="E175">
        <v>14840</v>
      </c>
      <c r="F175" s="29">
        <v>4631</v>
      </c>
      <c r="G175" t="s">
        <v>4</v>
      </c>
      <c r="H175">
        <v>1173</v>
      </c>
      <c r="I175">
        <v>103</v>
      </c>
      <c r="J175">
        <v>63</v>
      </c>
      <c r="K175">
        <v>98</v>
      </c>
      <c r="L175">
        <v>98</v>
      </c>
      <c r="M175">
        <v>300</v>
      </c>
      <c r="N175">
        <v>179</v>
      </c>
      <c r="O175">
        <v>227</v>
      </c>
      <c r="P175">
        <v>105</v>
      </c>
      <c r="Q175">
        <v>0</v>
      </c>
    </row>
    <row r="176" spans="1:17">
      <c r="A176" s="1">
        <v>4777</v>
      </c>
      <c r="B176" t="s">
        <v>56</v>
      </c>
      <c r="C176" t="s">
        <v>52</v>
      </c>
      <c r="D176">
        <v>2</v>
      </c>
      <c r="E176">
        <v>396</v>
      </c>
      <c r="F176" s="29">
        <v>4777</v>
      </c>
      <c r="G176" t="s">
        <v>4</v>
      </c>
      <c r="H176">
        <v>33</v>
      </c>
      <c r="I176">
        <v>1</v>
      </c>
      <c r="J176">
        <v>2</v>
      </c>
      <c r="K176">
        <v>4</v>
      </c>
      <c r="L176">
        <v>5</v>
      </c>
      <c r="M176">
        <v>8</v>
      </c>
      <c r="N176">
        <v>2</v>
      </c>
      <c r="O176">
        <v>4</v>
      </c>
      <c r="P176">
        <v>7</v>
      </c>
      <c r="Q176">
        <v>0</v>
      </c>
    </row>
    <row r="177" spans="1:17">
      <c r="A177" s="1">
        <v>4945</v>
      </c>
      <c r="B177" t="s">
        <v>80</v>
      </c>
      <c r="C177" t="s">
        <v>52</v>
      </c>
      <c r="D177">
        <v>13</v>
      </c>
      <c r="E177">
        <v>5225</v>
      </c>
      <c r="F177" s="29">
        <v>4945</v>
      </c>
      <c r="G177" t="s">
        <v>4</v>
      </c>
      <c r="H177">
        <v>409</v>
      </c>
      <c r="I177">
        <v>32</v>
      </c>
      <c r="J177">
        <v>35</v>
      </c>
      <c r="K177">
        <v>46</v>
      </c>
      <c r="L177">
        <v>37</v>
      </c>
      <c r="M177">
        <v>82</v>
      </c>
      <c r="N177">
        <v>59</v>
      </c>
      <c r="O177">
        <v>72</v>
      </c>
      <c r="P177">
        <v>46</v>
      </c>
      <c r="Q177">
        <v>0</v>
      </c>
    </row>
    <row r="178" spans="1:17">
      <c r="A178" s="1">
        <v>5106</v>
      </c>
      <c r="B178" t="s">
        <v>66</v>
      </c>
      <c r="C178" t="s">
        <v>52</v>
      </c>
      <c r="D178">
        <v>7</v>
      </c>
      <c r="E178">
        <v>8865</v>
      </c>
      <c r="F178" s="29">
        <v>5106</v>
      </c>
      <c r="G178" t="s">
        <v>4</v>
      </c>
      <c r="H178">
        <v>637</v>
      </c>
      <c r="I178">
        <v>40</v>
      </c>
      <c r="J178">
        <v>50</v>
      </c>
      <c r="K178">
        <v>75</v>
      </c>
      <c r="L178">
        <v>100</v>
      </c>
      <c r="M178">
        <v>100</v>
      </c>
      <c r="N178">
        <v>60</v>
      </c>
      <c r="O178">
        <v>100</v>
      </c>
      <c r="P178">
        <v>100</v>
      </c>
      <c r="Q178">
        <v>12</v>
      </c>
    </row>
    <row r="179" spans="1:17">
      <c r="A179" s="1">
        <v>5510</v>
      </c>
      <c r="B179" t="s">
        <v>80</v>
      </c>
      <c r="C179" t="s">
        <v>52</v>
      </c>
      <c r="D179">
        <v>10</v>
      </c>
      <c r="E179">
        <v>16243</v>
      </c>
      <c r="F179" s="29">
        <v>5510</v>
      </c>
      <c r="G179" t="s">
        <v>4</v>
      </c>
      <c r="H179">
        <v>1334</v>
      </c>
      <c r="I179">
        <v>115</v>
      </c>
      <c r="J179">
        <v>77</v>
      </c>
      <c r="K179">
        <v>135</v>
      </c>
      <c r="L179">
        <v>143</v>
      </c>
      <c r="M179">
        <v>223</v>
      </c>
      <c r="N179">
        <v>203</v>
      </c>
      <c r="O179">
        <v>259</v>
      </c>
      <c r="P179">
        <v>160</v>
      </c>
      <c r="Q179">
        <v>19</v>
      </c>
    </row>
    <row r="180" spans="1:17">
      <c r="A180" s="1">
        <v>5512</v>
      </c>
      <c r="B180" t="s">
        <v>80</v>
      </c>
      <c r="C180" t="s">
        <v>52</v>
      </c>
      <c r="D180">
        <v>5</v>
      </c>
      <c r="E180">
        <v>2403</v>
      </c>
      <c r="F180" s="29">
        <v>5512</v>
      </c>
      <c r="G180" t="s">
        <v>4</v>
      </c>
      <c r="H180">
        <v>191</v>
      </c>
      <c r="I180">
        <v>16</v>
      </c>
      <c r="J180">
        <v>9</v>
      </c>
      <c r="K180">
        <v>17</v>
      </c>
      <c r="L180">
        <v>16</v>
      </c>
      <c r="M180">
        <v>52</v>
      </c>
      <c r="N180">
        <v>26</v>
      </c>
      <c r="O180">
        <v>37</v>
      </c>
      <c r="P180">
        <v>17</v>
      </c>
      <c r="Q180">
        <v>1</v>
      </c>
    </row>
    <row r="181" spans="1:17">
      <c r="A181" s="1">
        <v>30650</v>
      </c>
      <c r="B181" t="s">
        <v>73</v>
      </c>
      <c r="C181" t="s">
        <v>52</v>
      </c>
      <c r="D181">
        <v>12</v>
      </c>
      <c r="E181">
        <v>3945</v>
      </c>
      <c r="F181" s="29">
        <v>30650</v>
      </c>
      <c r="G181" t="s">
        <v>4</v>
      </c>
      <c r="H181">
        <v>297</v>
      </c>
      <c r="I181">
        <v>26</v>
      </c>
      <c r="J181">
        <v>6</v>
      </c>
      <c r="K181">
        <v>28</v>
      </c>
      <c r="L181">
        <v>19</v>
      </c>
      <c r="M181">
        <v>89</v>
      </c>
      <c r="N181">
        <v>49</v>
      </c>
      <c r="O181">
        <v>54</v>
      </c>
      <c r="P181">
        <v>23</v>
      </c>
      <c r="Q181">
        <v>3</v>
      </c>
    </row>
    <row r="182" spans="1:17">
      <c r="A182" s="31">
        <v>99991</v>
      </c>
      <c r="B182" t="s">
        <v>37</v>
      </c>
      <c r="D182" s="21">
        <v>9.1666666666666661</v>
      </c>
      <c r="E182" s="21">
        <v>2635.8333333333335</v>
      </c>
      <c r="F182" s="21"/>
      <c r="G182" s="21"/>
      <c r="H182" s="29"/>
      <c r="I182" s="21">
        <v>14.333333333333334</v>
      </c>
      <c r="J182" s="21">
        <v>12.5</v>
      </c>
      <c r="K182" s="21">
        <v>20.5</v>
      </c>
      <c r="L182" s="21">
        <v>20.5</v>
      </c>
      <c r="M182" s="21">
        <v>46.333333333333336</v>
      </c>
      <c r="N182" s="21">
        <v>27</v>
      </c>
      <c r="O182" s="21">
        <v>35.666666666666664</v>
      </c>
      <c r="P182" s="21">
        <v>18.5</v>
      </c>
      <c r="Q182" s="21">
        <v>2.5</v>
      </c>
    </row>
    <row r="183" spans="1:17">
      <c r="A183" s="31">
        <v>99992</v>
      </c>
      <c r="B183" t="s">
        <v>38</v>
      </c>
      <c r="D183" s="21">
        <v>7.2</v>
      </c>
      <c r="E183" s="21">
        <v>4343.2</v>
      </c>
      <c r="F183" s="21"/>
      <c r="G183" s="21"/>
      <c r="H183" s="29"/>
      <c r="I183" s="21">
        <v>22.4</v>
      </c>
      <c r="J183" s="21">
        <v>17.3</v>
      </c>
      <c r="K183" s="21">
        <v>33.9</v>
      </c>
      <c r="L183" s="21">
        <v>32.9</v>
      </c>
      <c r="M183" s="21">
        <v>76.900000000000006</v>
      </c>
      <c r="N183" s="21">
        <v>49.4</v>
      </c>
      <c r="O183" s="21">
        <v>65.7</v>
      </c>
      <c r="P183" s="21">
        <v>33.700000000000003</v>
      </c>
      <c r="Q183" s="21">
        <v>1.9</v>
      </c>
    </row>
    <row r="184" spans="1:17">
      <c r="A184" s="31">
        <v>99993</v>
      </c>
      <c r="B184" t="s">
        <v>39</v>
      </c>
      <c r="D184" s="21">
        <v>7.5714285714285712</v>
      </c>
      <c r="E184" s="21">
        <v>4079.4285714285716</v>
      </c>
      <c r="F184" s="21"/>
      <c r="G184" s="21"/>
      <c r="H184" s="29"/>
      <c r="I184" s="21">
        <v>24.571428571428573</v>
      </c>
      <c r="J184" s="21">
        <v>15.285714285714286</v>
      </c>
      <c r="K184" s="21">
        <v>27.428571428571427</v>
      </c>
      <c r="L184" s="21">
        <v>29.428571428571427</v>
      </c>
      <c r="M184" s="21">
        <v>76.857142857142861</v>
      </c>
      <c r="N184" s="21">
        <v>52.142857142857146</v>
      </c>
      <c r="O184" s="21">
        <v>63.714285714285715</v>
      </c>
      <c r="P184" s="21">
        <v>33.428571428571431</v>
      </c>
      <c r="Q184" s="21">
        <v>4.4285714285714288</v>
      </c>
    </row>
    <row r="185" spans="1:17">
      <c r="A185" s="31">
        <v>99994</v>
      </c>
      <c r="B185" t="s">
        <v>40</v>
      </c>
      <c r="D185" s="21">
        <v>7.2857142857142856</v>
      </c>
      <c r="E185" s="21">
        <v>7921.8571428571431</v>
      </c>
      <c r="F185" s="21"/>
      <c r="G185" s="21"/>
      <c r="H185" s="29"/>
      <c r="I185" s="21">
        <v>42.428571428571431</v>
      </c>
      <c r="J185" s="21">
        <v>30</v>
      </c>
      <c r="K185" s="21">
        <v>56</v>
      </c>
      <c r="L185" s="21">
        <v>56.714285714285715</v>
      </c>
      <c r="M185" s="21">
        <v>178.28571428571428</v>
      </c>
      <c r="N185" s="21">
        <v>90.714285714285708</v>
      </c>
      <c r="O185" s="21">
        <v>124.57142857142857</v>
      </c>
      <c r="P185" s="21">
        <v>59.285714285714285</v>
      </c>
      <c r="Q185" s="21">
        <v>10.571428571428571</v>
      </c>
    </row>
    <row r="186" spans="1:17">
      <c r="A186" s="31">
        <v>99995</v>
      </c>
      <c r="B186" t="s">
        <v>41</v>
      </c>
      <c r="D186" s="21">
        <v>1.5</v>
      </c>
      <c r="E186" s="21">
        <v>744</v>
      </c>
      <c r="F186" s="21"/>
      <c r="G186" s="21"/>
      <c r="H186" s="29"/>
      <c r="I186" s="21">
        <v>4.5</v>
      </c>
      <c r="J186" s="21">
        <v>2</v>
      </c>
      <c r="K186" s="21">
        <v>7.5</v>
      </c>
      <c r="L186" s="21">
        <v>10</v>
      </c>
      <c r="M186" s="21">
        <v>10</v>
      </c>
      <c r="N186" s="21">
        <v>7.5</v>
      </c>
      <c r="O186" s="21">
        <v>11</v>
      </c>
      <c r="P186" s="21">
        <v>9.5</v>
      </c>
      <c r="Q186" s="21">
        <v>0</v>
      </c>
    </row>
    <row r="187" spans="1:17">
      <c r="A187" s="31">
        <v>99996</v>
      </c>
      <c r="B187" t="s">
        <v>42</v>
      </c>
      <c r="D187" s="21">
        <v>5.333333333333333</v>
      </c>
      <c r="E187" s="21">
        <v>3116.3333333333335</v>
      </c>
      <c r="I187" s="21">
        <v>17</v>
      </c>
      <c r="J187" s="21">
        <v>18.666666666666668</v>
      </c>
      <c r="K187" s="21">
        <v>30.333333333333332</v>
      </c>
      <c r="L187" s="21">
        <v>32.666666666666664</v>
      </c>
      <c r="M187" s="21">
        <v>51.666666666666664</v>
      </c>
      <c r="N187" s="21">
        <v>26.333333333333332</v>
      </c>
      <c r="O187" s="21">
        <v>43.333333333333336</v>
      </c>
      <c r="P187" s="21">
        <v>29.666666666666668</v>
      </c>
      <c r="Q187" s="21">
        <v>2.3333333333333335</v>
      </c>
    </row>
    <row r="188" spans="1:17">
      <c r="A188" s="31">
        <v>99997</v>
      </c>
      <c r="B188" t="s">
        <v>43</v>
      </c>
      <c r="D188" s="21">
        <v>11.889655172413793</v>
      </c>
      <c r="E188" s="21">
        <v>7894.3241379310348</v>
      </c>
      <c r="F188" s="21"/>
      <c r="G188" s="21"/>
      <c r="H188" s="29"/>
      <c r="I188" s="21">
        <v>46.806896551724137</v>
      </c>
      <c r="J188" s="21">
        <v>39.420689655172417</v>
      </c>
      <c r="K188" s="21">
        <v>63.068965517241381</v>
      </c>
      <c r="L188" s="21">
        <v>66.65517241379311</v>
      </c>
      <c r="M188" s="21">
        <v>134.26206896551724</v>
      </c>
      <c r="N188" s="21">
        <v>88.717241379310352</v>
      </c>
      <c r="O188" s="21">
        <v>112.8551724137931</v>
      </c>
      <c r="P188" s="21">
        <v>68.903448275862075</v>
      </c>
      <c r="Q188" s="21">
        <v>7.9793103448275859</v>
      </c>
    </row>
    <row r="189" spans="1:17">
      <c r="A189" s="30">
        <v>376104544625</v>
      </c>
      <c r="B189" t="s">
        <v>78</v>
      </c>
      <c r="C189" t="s">
        <v>79</v>
      </c>
      <c r="D189">
        <v>1</v>
      </c>
      <c r="E189">
        <v>2578</v>
      </c>
      <c r="F189" s="29">
        <v>376104544625</v>
      </c>
      <c r="G189" t="s">
        <v>4</v>
      </c>
      <c r="H189">
        <v>212</v>
      </c>
      <c r="I189">
        <v>12</v>
      </c>
      <c r="J189">
        <v>6</v>
      </c>
      <c r="K189">
        <v>15</v>
      </c>
      <c r="L189">
        <v>14</v>
      </c>
      <c r="M189">
        <v>74</v>
      </c>
      <c r="N189">
        <v>26</v>
      </c>
      <c r="O189">
        <v>43</v>
      </c>
      <c r="P189">
        <v>16</v>
      </c>
      <c r="Q189">
        <v>6</v>
      </c>
    </row>
  </sheetData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Orders</vt:lpstr>
      <vt:lpstr>Totals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Lauzier</dc:creator>
  <cp:lastModifiedBy>Anne Lauzier</cp:lastModifiedBy>
  <cp:lastPrinted>2025-09-16T17:41:49Z</cp:lastPrinted>
  <dcterms:created xsi:type="dcterms:W3CDTF">2025-07-25T18:54:36Z</dcterms:created>
  <dcterms:modified xsi:type="dcterms:W3CDTF">2025-09-24T19:22:02Z</dcterms:modified>
</cp:coreProperties>
</file>